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60" windowWidth="11355" windowHeight="9210" tabRatio="639" firstSheet="1" activeTab="3"/>
  </bookViews>
  <sheets>
    <sheet name="Answer Blanks" sheetId="1" r:id="rId1"/>
    <sheet name="Correct Answers" sheetId="2" r:id="rId2"/>
    <sheet name="Results" sheetId="6" r:id="rId3"/>
    <sheet name="Diagnostic Guide" sheetId="3" r:id="rId4"/>
    <sheet name="Long List" sheetId="4" r:id="rId5"/>
  </sheets>
  <externalReferences>
    <externalReference r:id="rId6"/>
  </externalReferences>
  <definedNames>
    <definedName name="_xlnm.Print_Area" localSheetId="3">'Diagnostic Guide'!$A$2:$X$36</definedName>
  </definedNames>
  <calcPr calcId="145621"/>
</workbook>
</file>

<file path=xl/calcChain.xml><?xml version="1.0" encoding="utf-8"?>
<calcChain xmlns="http://schemas.openxmlformats.org/spreadsheetml/2006/main">
  <c r="Q29" i="3" l="1"/>
  <c r="D63" i="4"/>
  <c r="D62" i="4"/>
  <c r="D61" i="4"/>
  <c r="D60" i="4"/>
  <c r="D59" i="4"/>
  <c r="D58" i="4"/>
  <c r="D57" i="4"/>
  <c r="B1" i="4"/>
  <c r="D1" i="4" s="1"/>
  <c r="I20" i="2" l="1"/>
  <c r="D70" i="4" s="1"/>
  <c r="I19" i="2"/>
  <c r="D69" i="4" s="1"/>
  <c r="D68" i="4"/>
  <c r="I17" i="2"/>
  <c r="D67" i="4" s="1"/>
  <c r="C1" i="4" l="1"/>
  <c r="C2" i="4"/>
  <c r="C3" i="4"/>
  <c r="C4" i="4"/>
  <c r="B15" i="3"/>
  <c r="C70" i="4" l="1"/>
  <c r="C69" i="4"/>
  <c r="C68" i="4"/>
  <c r="C67" i="4"/>
  <c r="C66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D53" i="4" l="1"/>
  <c r="D47" i="4"/>
  <c r="D44" i="4"/>
  <c r="D41" i="4"/>
  <c r="D38" i="4"/>
  <c r="D35" i="4"/>
  <c r="D32" i="4"/>
  <c r="D33" i="4"/>
  <c r="D30" i="4"/>
  <c r="D27" i="4"/>
  <c r="D25" i="4"/>
  <c r="D22" i="4"/>
  <c r="D19" i="4"/>
  <c r="D16" i="4"/>
  <c r="D13" i="4"/>
  <c r="D10" i="4"/>
  <c r="D7" i="4"/>
  <c r="B2" i="4"/>
  <c r="D2" i="4" s="1"/>
  <c r="B3" i="4"/>
  <c r="D3" i="4" s="1"/>
  <c r="B4" i="4"/>
  <c r="D4" i="4" s="1"/>
  <c r="B5" i="4"/>
  <c r="D5" i="4" s="1"/>
  <c r="B6" i="4"/>
  <c r="D6" i="4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B7" i="4"/>
  <c r="B8" i="4"/>
  <c r="D8" i="4" s="1"/>
  <c r="B9" i="4"/>
  <c r="D9" i="4" s="1"/>
  <c r="B10" i="4"/>
  <c r="B11" i="4"/>
  <c r="D11" i="4" s="1"/>
  <c r="B12" i="4"/>
  <c r="D12" i="4" s="1"/>
  <c r="B13" i="4"/>
  <c r="B14" i="4"/>
  <c r="D14" i="4" s="1"/>
  <c r="B15" i="4"/>
  <c r="D15" i="4" s="1"/>
  <c r="B16" i="4"/>
  <c r="B17" i="4"/>
  <c r="D17" i="4" s="1"/>
  <c r="B18" i="4"/>
  <c r="D18" i="4" s="1"/>
  <c r="B19" i="4"/>
  <c r="B20" i="4"/>
  <c r="D20" i="4" s="1"/>
  <c r="B21" i="4"/>
  <c r="D21" i="4" s="1"/>
  <c r="B22" i="4"/>
  <c r="B23" i="4"/>
  <c r="D23" i="4" s="1"/>
  <c r="B24" i="4"/>
  <c r="D24" i="4" s="1"/>
  <c r="B25" i="4"/>
  <c r="A26" i="4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B26" i="4"/>
  <c r="D26" i="4" s="1"/>
  <c r="B27" i="4"/>
  <c r="B28" i="4"/>
  <c r="D28" i="4" s="1"/>
  <c r="B29" i="4"/>
  <c r="D29" i="4" s="1"/>
  <c r="B30" i="4"/>
  <c r="B31" i="4"/>
  <c r="D31" i="4" s="1"/>
  <c r="B32" i="4"/>
  <c r="B33" i="4"/>
  <c r="B34" i="4"/>
  <c r="D34" i="4" s="1"/>
  <c r="B35" i="4"/>
  <c r="B36" i="4"/>
  <c r="D36" i="4" s="1"/>
  <c r="B37" i="4"/>
  <c r="D37" i="4" s="1"/>
  <c r="B38" i="4"/>
  <c r="B39" i="4"/>
  <c r="D39" i="4" s="1"/>
  <c r="B40" i="4"/>
  <c r="D40" i="4" s="1"/>
  <c r="B41" i="4"/>
  <c r="B42" i="4"/>
  <c r="D42" i="4" s="1"/>
  <c r="B43" i="4"/>
  <c r="D43" i="4" s="1"/>
  <c r="B44" i="4"/>
  <c r="B45" i="4"/>
  <c r="D45" i="4" s="1"/>
  <c r="B46" i="4"/>
  <c r="D46" i="4" s="1"/>
  <c r="B47" i="4"/>
  <c r="B48" i="4"/>
  <c r="D48" i="4" s="1"/>
  <c r="B49" i="4"/>
  <c r="D49" i="4" s="1"/>
  <c r="A50" i="4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B50" i="4"/>
  <c r="D50" i="4" s="1"/>
  <c r="B51" i="4"/>
  <c r="D51" i="4" s="1"/>
  <c r="B52" i="4"/>
  <c r="D52" i="4" s="1"/>
  <c r="B53" i="4"/>
  <c r="B66" i="4"/>
  <c r="B67" i="4"/>
  <c r="B68" i="4"/>
  <c r="B69" i="4"/>
  <c r="B70" i="4"/>
  <c r="C73" i="4"/>
  <c r="C74" i="4"/>
  <c r="C75" i="4"/>
  <c r="C76" i="4"/>
  <c r="C77" i="4"/>
  <c r="C78" i="4"/>
  <c r="C79" i="4"/>
  <c r="C80" i="4"/>
  <c r="K5" i="3"/>
  <c r="T10" i="3"/>
  <c r="T29" i="3"/>
  <c r="Q15" i="3"/>
  <c r="P15" i="3"/>
  <c r="O15" i="3"/>
  <c r="S10" i="3"/>
  <c r="R10" i="3"/>
  <c r="L20" i="3"/>
  <c r="Q10" i="3"/>
  <c r="P29" i="3"/>
  <c r="P10" i="3"/>
  <c r="O29" i="3"/>
  <c r="O10" i="3"/>
  <c r="N29" i="3"/>
  <c r="M29" i="3"/>
  <c r="N10" i="3"/>
  <c r="M10" i="3"/>
  <c r="L29" i="3"/>
  <c r="G29" i="3"/>
  <c r="L10" i="3"/>
  <c r="N15" i="3"/>
  <c r="K10" i="3"/>
  <c r="V29" i="3"/>
  <c r="M25" i="3"/>
  <c r="K20" i="3"/>
  <c r="M15" i="3"/>
  <c r="L15" i="3"/>
  <c r="L25" i="3"/>
  <c r="J29" i="3"/>
  <c r="K15" i="3"/>
  <c r="S29" i="3"/>
  <c r="J10" i="3"/>
  <c r="J15" i="3"/>
  <c r="I15" i="3"/>
  <c r="R29" i="3"/>
  <c r="H15" i="3"/>
  <c r="G15" i="3"/>
  <c r="I10" i="3"/>
  <c r="F15" i="3"/>
  <c r="J20" i="3"/>
  <c r="K25" i="3"/>
  <c r="F29" i="3"/>
  <c r="H5" i="3"/>
  <c r="H10" i="3"/>
  <c r="J25" i="3"/>
  <c r="K29" i="3"/>
  <c r="D5" i="3"/>
  <c r="I25" i="3"/>
  <c r="I29" i="3"/>
  <c r="G10" i="3"/>
  <c r="I20" i="3"/>
  <c r="H25" i="3"/>
  <c r="F10" i="3"/>
  <c r="E15" i="3"/>
  <c r="H20" i="3"/>
  <c r="E29" i="3"/>
  <c r="G25" i="3"/>
  <c r="G20" i="3"/>
  <c r="D29" i="3"/>
  <c r="F25" i="3"/>
  <c r="F20" i="3"/>
  <c r="C29" i="3"/>
  <c r="E25" i="3"/>
  <c r="E20" i="3"/>
  <c r="D25" i="3"/>
  <c r="B29" i="3"/>
  <c r="D15" i="3"/>
  <c r="E10" i="3"/>
  <c r="D20" i="3"/>
  <c r="C25" i="3"/>
  <c r="D10" i="3"/>
  <c r="C15" i="3"/>
  <c r="C10" i="3"/>
  <c r="B10" i="3"/>
  <c r="B25" i="3"/>
  <c r="C20" i="3"/>
  <c r="U29" i="3"/>
  <c r="B20" i="3"/>
  <c r="R15" i="3"/>
  <c r="O25" i="3" l="1"/>
  <c r="N20" i="3"/>
  <c r="V10" i="3"/>
  <c r="F33" i="3"/>
  <c r="I37" i="3"/>
  <c r="H37" i="3"/>
  <c r="G37" i="3"/>
  <c r="F37" i="3"/>
  <c r="E37" i="3"/>
  <c r="D37" i="3"/>
  <c r="C37" i="3"/>
  <c r="B37" i="3"/>
  <c r="W38" i="3"/>
  <c r="X38" i="3" s="1"/>
  <c r="W39" i="3"/>
  <c r="G5" i="2"/>
  <c r="G6" i="2" s="1"/>
  <c r="G7" i="2" s="1"/>
  <c r="G8" i="2" s="1"/>
  <c r="G9" i="2" s="1"/>
  <c r="G10" i="2" s="1"/>
  <c r="G11" i="2" s="1"/>
  <c r="G12" i="2" s="1"/>
  <c r="G13" i="2" s="1"/>
  <c r="G4" i="2"/>
  <c r="I12" i="1"/>
  <c r="I11" i="1"/>
  <c r="I10" i="1"/>
  <c r="I9" i="1"/>
  <c r="I8" i="1"/>
  <c r="I7" i="1"/>
  <c r="I6" i="1"/>
  <c r="I5" i="1"/>
  <c r="I4" i="1"/>
  <c r="E9" i="6" l="1"/>
  <c r="G9" i="6" s="1"/>
  <c r="E8" i="6"/>
  <c r="G8" i="6" s="1"/>
  <c r="E7" i="6"/>
  <c r="G7" i="6" s="1"/>
  <c r="E6" i="6"/>
  <c r="G6" i="6" s="1"/>
  <c r="E5" i="6"/>
  <c r="G5" i="6" s="1"/>
  <c r="E4" i="6"/>
  <c r="G4" i="6" s="1"/>
  <c r="E3" i="6"/>
  <c r="G3" i="6" s="1"/>
  <c r="E2" i="6"/>
  <c r="I16" i="2"/>
  <c r="D66" i="4" s="1"/>
  <c r="I3" i="2"/>
  <c r="I2" i="2"/>
  <c r="I1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1" i="2"/>
  <c r="L9" i="2"/>
  <c r="L8" i="2"/>
  <c r="L7" i="2"/>
  <c r="L6" i="2"/>
  <c r="L5" i="2"/>
  <c r="L4" i="2"/>
  <c r="L3" i="2"/>
  <c r="L2" i="2"/>
  <c r="I13" i="1" s="1"/>
  <c r="M20" i="3" l="1"/>
  <c r="D33" i="3"/>
  <c r="S15" i="3"/>
  <c r="E33" i="3"/>
  <c r="C33" i="3"/>
  <c r="N25" i="3"/>
  <c r="U10" i="3"/>
  <c r="B33" i="3"/>
  <c r="L5" i="3"/>
  <c r="E10" i="6"/>
  <c r="C85" i="4" s="1"/>
  <c r="I32" i="2"/>
  <c r="B7" i="6" s="1"/>
  <c r="G2" i="6"/>
  <c r="G11" i="6" s="1"/>
  <c r="C28" i="2"/>
  <c r="C26" i="2"/>
  <c r="F28" i="2"/>
  <c r="I27" i="2"/>
  <c r="I28" i="2"/>
  <c r="F26" i="2"/>
  <c r="F27" i="2"/>
  <c r="C27" i="2"/>
  <c r="I33" i="2"/>
  <c r="B8" i="6" s="1"/>
  <c r="I31" i="2"/>
  <c r="B6" i="6" s="1"/>
  <c r="I26" i="2"/>
  <c r="I20" i="1"/>
  <c r="I19" i="1"/>
  <c r="I18" i="1"/>
  <c r="I17" i="1"/>
  <c r="I16" i="1"/>
  <c r="I3" i="1"/>
  <c r="I2" i="1"/>
  <c r="I1" i="1"/>
  <c r="H29" i="3"/>
  <c r="W33" i="3" l="1"/>
  <c r="W37" i="3"/>
  <c r="X37" i="3" s="1"/>
  <c r="C95" i="4" s="1"/>
  <c r="I34" i="2"/>
  <c r="W20" i="3"/>
  <c r="X20" i="3" s="1"/>
  <c r="C90" i="4" s="1"/>
  <c r="W29" i="3"/>
  <c r="X29" i="3" s="1"/>
  <c r="C93" i="4" s="1"/>
  <c r="W25" i="3"/>
  <c r="X25" i="3" s="1"/>
  <c r="C92" i="4" s="1"/>
  <c r="X33" i="3" l="1"/>
  <c r="C94" i="4" s="1"/>
  <c r="D1" i="2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1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1" i="1"/>
  <c r="A21" i="2"/>
  <c r="A22" i="2" s="1"/>
  <c r="A23" i="2" s="1"/>
  <c r="A24" i="2" s="1"/>
  <c r="A25" i="2" s="1"/>
  <c r="D25" i="1" l="1"/>
  <c r="G1" i="1" s="1"/>
  <c r="G2" i="1" s="1"/>
  <c r="G3" i="1" s="1"/>
  <c r="G4" i="1" s="1"/>
  <c r="G5" i="1" s="1"/>
  <c r="G6" i="1" s="1"/>
  <c r="G7" i="1" s="1"/>
  <c r="G8" i="1" s="1"/>
  <c r="G9" i="1" s="1"/>
  <c r="G10" i="1" s="1"/>
  <c r="G11" i="1" s="1"/>
  <c r="G12" i="1" s="1"/>
  <c r="G13" i="1" s="1"/>
  <c r="A7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D2" i="2" s="1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1" i="1"/>
  <c r="D2" i="1" s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D21" i="2" l="1"/>
  <c r="D22" i="2" s="1"/>
  <c r="D23" i="2" s="1"/>
  <c r="D24" i="2" s="1"/>
  <c r="D25" i="2" s="1"/>
  <c r="G1" i="2" s="1"/>
  <c r="G2" i="2" s="1"/>
  <c r="G3" i="2" s="1"/>
  <c r="W15" i="3"/>
  <c r="X15" i="3" s="1"/>
  <c r="C89" i="4" s="1"/>
  <c r="W10" i="3" l="1"/>
  <c r="X10" i="3" s="1"/>
  <c r="C88" i="4" s="1"/>
  <c r="I29" i="2"/>
  <c r="C29" i="2"/>
  <c r="P28" i="2"/>
  <c r="B4" i="6" s="1"/>
  <c r="P27" i="2"/>
  <c r="B3" i="6" s="1"/>
  <c r="P26" i="2"/>
  <c r="B2" i="6" s="1"/>
  <c r="F29" i="2"/>
  <c r="W5" i="3"/>
  <c r="X5" i="3" s="1"/>
  <c r="C87" i="4" s="1"/>
  <c r="B11" i="6" l="1"/>
  <c r="I3" i="6" s="1"/>
  <c r="I6" i="6" s="1"/>
  <c r="B10" i="6"/>
  <c r="C84" i="4" s="1"/>
  <c r="P34" i="2"/>
  <c r="P29" i="2"/>
  <c r="Y35" i="3" l="1"/>
  <c r="Y31" i="3"/>
  <c r="Y23" i="3" l="1"/>
  <c r="Y27" i="3"/>
  <c r="Y18" i="3"/>
  <c r="Y13" i="3" l="1"/>
  <c r="Y8" i="3" l="1"/>
  <c r="Y3" i="3"/>
</calcChain>
</file>

<file path=xl/comments1.xml><?xml version="1.0" encoding="utf-8"?>
<comments xmlns="http://schemas.openxmlformats.org/spreadsheetml/2006/main">
  <authors>
    <author>Nelson Dewey</author>
  </authors>
  <commentList>
    <comment ref="B27" authorId="0">
      <text>
        <r>
          <rPr>
            <b/>
            <sz val="9"/>
            <color indexed="81"/>
            <rFont val="Tahoma"/>
            <family val="2"/>
          </rPr>
          <t>Nelson Dewey:</t>
        </r>
        <r>
          <rPr>
            <sz val="9"/>
            <color indexed="81"/>
            <rFont val="Tahoma"/>
            <family val="2"/>
          </rPr>
          <t xml:space="preserve">
Artificial Selection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Nelson Dewey:</t>
        </r>
        <r>
          <rPr>
            <sz val="9"/>
            <color indexed="81"/>
            <rFont val="Tahoma"/>
            <family val="2"/>
          </rPr>
          <t xml:space="preserve">
Hardy-Weinberg</t>
        </r>
      </text>
    </comment>
    <comment ref="I27" authorId="0">
      <text>
        <r>
          <rPr>
            <b/>
            <sz val="9"/>
            <color indexed="81"/>
            <rFont val="Tahoma"/>
            <family val="2"/>
          </rPr>
          <t>Nelson Dewey:</t>
        </r>
        <r>
          <rPr>
            <sz val="9"/>
            <color indexed="81"/>
            <rFont val="Tahoma"/>
            <family val="2"/>
          </rPr>
          <t xml:space="preserve">
BLAST</t>
        </r>
      </text>
    </comment>
    <comment ref="K27" authorId="0">
      <text>
        <r>
          <rPr>
            <b/>
            <sz val="9"/>
            <color indexed="81"/>
            <rFont val="Tahoma"/>
            <family val="2"/>
          </rPr>
          <t>Nelson Dewey:</t>
        </r>
        <r>
          <rPr>
            <sz val="9"/>
            <color indexed="81"/>
            <rFont val="Tahoma"/>
            <family val="2"/>
          </rPr>
          <t xml:space="preserve">
Diffusion and Osmosis</t>
        </r>
      </text>
    </comment>
    <comment ref="L27" authorId="0">
      <text>
        <r>
          <rPr>
            <b/>
            <sz val="9"/>
            <color indexed="81"/>
            <rFont val="Tahoma"/>
            <family val="2"/>
          </rPr>
          <t>Nelson Dewey:</t>
        </r>
        <r>
          <rPr>
            <sz val="9"/>
            <color indexed="81"/>
            <rFont val="Tahoma"/>
            <family val="2"/>
          </rPr>
          <t xml:space="preserve">
Photosynthesis</t>
        </r>
      </text>
    </comment>
    <comment ref="Q27" authorId="0">
      <text>
        <r>
          <rPr>
            <b/>
            <sz val="9"/>
            <color indexed="81"/>
            <rFont val="Tahoma"/>
            <family val="2"/>
          </rPr>
          <t>Nelson Dewey:</t>
        </r>
        <r>
          <rPr>
            <sz val="9"/>
            <color indexed="81"/>
            <rFont val="Tahoma"/>
            <family val="2"/>
          </rPr>
          <t xml:space="preserve">
Cellular Respiration</t>
        </r>
      </text>
    </comment>
    <comment ref="R27" authorId="0">
      <text>
        <r>
          <rPr>
            <b/>
            <sz val="9"/>
            <color indexed="81"/>
            <rFont val="Tahoma"/>
            <family val="2"/>
          </rPr>
          <t>Nelson Dewey:</t>
        </r>
        <r>
          <rPr>
            <sz val="9"/>
            <color indexed="81"/>
            <rFont val="Tahoma"/>
            <family val="2"/>
          </rPr>
          <t xml:space="preserve">
Biotechnology: Restriction enzyme analysis</t>
        </r>
      </text>
    </comment>
    <comment ref="U27" authorId="0">
      <text>
        <r>
          <rPr>
            <b/>
            <sz val="9"/>
            <color indexed="81"/>
            <rFont val="Tahoma"/>
            <family val="2"/>
          </rPr>
          <t>Nelson Dewey:</t>
        </r>
        <r>
          <rPr>
            <sz val="9"/>
            <color indexed="81"/>
            <rFont val="Tahoma"/>
            <family val="2"/>
          </rPr>
          <t xml:space="preserve">
Energy Dynamics</t>
        </r>
      </text>
    </comment>
  </commentList>
</comments>
</file>

<file path=xl/sharedStrings.xml><?xml version="1.0" encoding="utf-8"?>
<sst xmlns="http://schemas.openxmlformats.org/spreadsheetml/2006/main" count="171" uniqueCount="67">
  <si>
    <t>Question #</t>
  </si>
  <si>
    <t>Correct/Incorrect</t>
  </si>
  <si>
    <t xml:space="preserve">x 1.5 = </t>
  </si>
  <si>
    <t>Conversion Chart</t>
  </si>
  <si>
    <t>Composite Score Range</t>
  </si>
  <si>
    <t>Weighted Section I Score</t>
  </si>
  <si>
    <t>Weighted Sec II Score</t>
  </si>
  <si>
    <t>Your Total Score</t>
  </si>
  <si>
    <t>Your AP Score</t>
  </si>
  <si>
    <t>Correct</t>
  </si>
  <si>
    <t>Incorrect</t>
  </si>
  <si>
    <t>Blank</t>
  </si>
  <si>
    <t>MC Correct</t>
  </si>
  <si>
    <t>MC Incorrect</t>
  </si>
  <si>
    <t>Total</t>
  </si>
  <si>
    <t>Numeric Response</t>
  </si>
  <si>
    <t>Diagnostic Guide for the 2013 AP Biology Exam</t>
  </si>
  <si>
    <t>Big Idea 1:Evolution</t>
  </si>
  <si>
    <t>Big Idea 2: Energy and Homeostasis</t>
  </si>
  <si>
    <t>Big Idea 3: Processes of Living Systems</t>
  </si>
  <si>
    <t>Big Idea 4: Interactions</t>
  </si>
  <si>
    <t>Other</t>
  </si>
  <si>
    <t>Graphical Anaylsis</t>
  </si>
  <si>
    <t xml:space="preserve">x 1.4285 = </t>
  </si>
  <si>
    <t>FRQ #1</t>
  </si>
  <si>
    <t>FRQ #2</t>
  </si>
  <si>
    <t>FRQ #3</t>
  </si>
  <si>
    <t>FRQ #4</t>
  </si>
  <si>
    <t>FRQ #5</t>
  </si>
  <si>
    <t>FRQ #6</t>
  </si>
  <si>
    <t>FRQ #7</t>
  </si>
  <si>
    <t>FRQ #8</t>
  </si>
  <si>
    <t>93-120</t>
  </si>
  <si>
    <t>75-92</t>
  </si>
  <si>
    <t>54-74</t>
  </si>
  <si>
    <t>30-53</t>
  </si>
  <si>
    <t>0 - 29</t>
  </si>
  <si>
    <t>FRQ</t>
  </si>
  <si>
    <t>Score</t>
  </si>
  <si>
    <t>Poss</t>
  </si>
  <si>
    <t>Experiments</t>
  </si>
  <si>
    <t>Math</t>
  </si>
  <si>
    <t>Sec I Total</t>
  </si>
  <si>
    <t>MC Blank</t>
  </si>
  <si>
    <t>Numerical Response Correct</t>
  </si>
  <si>
    <t>Numerical Response Incorrect</t>
  </si>
  <si>
    <t>Numerical Response Blank</t>
  </si>
  <si>
    <t>Question # (11)</t>
  </si>
  <si>
    <t>Question # (21)</t>
  </si>
  <si>
    <t>Question # (14)</t>
  </si>
  <si>
    <t>Question # (13)</t>
  </si>
  <si>
    <t>Grid in Questions</t>
  </si>
  <si>
    <t>Free-Response Questions</t>
  </si>
  <si>
    <t>Average Score</t>
  </si>
  <si>
    <t>Points possible</t>
  </si>
  <si>
    <t>Average =</t>
  </si>
  <si>
    <t>BI 1</t>
  </si>
  <si>
    <t>BI 2</t>
  </si>
  <si>
    <t>BI 3</t>
  </si>
  <si>
    <t>BI 4</t>
  </si>
  <si>
    <t>Gaphical Analysis</t>
  </si>
  <si>
    <t>Grid-in</t>
  </si>
  <si>
    <t>Part I</t>
  </si>
  <si>
    <t>Part II</t>
  </si>
  <si>
    <t>Section I</t>
  </si>
  <si>
    <t>x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</si>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</sst>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5" x14ac:knownFonts="1">
    <font>
      <sz val="10"/>
      <name val="Arial"/>
    </font>
    <font>
      <sz val="14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b/>
      <sz val="8"/>
      <name val="Arial"/>
      <family val="2"/>
    </font>
    <font>
      <b/>
      <sz val="14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auto="1"/>
      </bottom>
      <diagonal/>
    </border>
    <border>
      <left/>
      <right style="thick">
        <color auto="1"/>
      </right>
      <top style="hair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0" fillId="0" borderId="2" xfId="0" applyFill="1" applyBorder="1" applyAlignment="1"/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4" fillId="0" borderId="2" xfId="0" applyFont="1" applyFill="1" applyBorder="1" applyAlignment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64" fontId="0" fillId="0" borderId="0" xfId="0" applyNumberFormat="1"/>
    <xf numFmtId="164" fontId="5" fillId="0" borderId="3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/>
    <xf numFmtId="164" fontId="0" fillId="0" borderId="2" xfId="0" applyNumberFormat="1" applyFill="1" applyBorder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49" fontId="1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7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49" fontId="1" fillId="0" borderId="11" xfId="0" applyNumberFormat="1" applyFont="1" applyBorder="1" applyAlignment="1">
      <alignment horizontal="center"/>
    </xf>
    <xf numFmtId="0" fontId="9" fillId="0" borderId="0" xfId="0" applyFont="1"/>
    <xf numFmtId="49" fontId="1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49" fontId="1" fillId="0" borderId="12" xfId="0" applyNumberFormat="1" applyFont="1" applyBorder="1" applyAlignment="1">
      <alignment horizontal="center"/>
    </xf>
    <xf numFmtId="0" fontId="15" fillId="0" borderId="0" xfId="0" applyFont="1"/>
    <xf numFmtId="0" fontId="9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/>
    <xf numFmtId="0" fontId="0" fillId="4" borderId="0" xfId="0" applyFill="1"/>
    <xf numFmtId="0" fontId="0" fillId="4" borderId="0" xfId="0" applyFill="1" applyAlignment="1">
      <alignment horizontal="left"/>
    </xf>
    <xf numFmtId="0" fontId="9" fillId="4" borderId="0" xfId="0" applyFont="1" applyFill="1"/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4" borderId="14" xfId="0" applyFont="1" applyFill="1" applyBorder="1"/>
    <xf numFmtId="0" fontId="16" fillId="4" borderId="15" xfId="0" applyFont="1" applyFill="1" applyBorder="1" applyAlignment="1">
      <alignment horizontal="center"/>
    </xf>
    <xf numFmtId="0" fontId="1" fillId="4" borderId="15" xfId="0" applyFont="1" applyFill="1" applyBorder="1"/>
    <xf numFmtId="0" fontId="1" fillId="4" borderId="16" xfId="0" applyFont="1" applyFill="1" applyBorder="1"/>
    <xf numFmtId="0" fontId="16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0" fontId="1" fillId="4" borderId="11" xfId="0" applyFont="1" applyFill="1" applyBorder="1"/>
    <xf numFmtId="0" fontId="1" fillId="4" borderId="17" xfId="0" applyFont="1" applyFill="1" applyBorder="1" applyAlignment="1">
      <alignment horizontal="left"/>
    </xf>
    <xf numFmtId="0" fontId="1" fillId="4" borderId="18" xfId="0" applyFont="1" applyFill="1" applyBorder="1"/>
    <xf numFmtId="0" fontId="16" fillId="4" borderId="19" xfId="0" applyFont="1" applyFill="1" applyBorder="1" applyAlignment="1">
      <alignment horizontal="center"/>
    </xf>
    <xf numFmtId="0" fontId="1" fillId="4" borderId="19" xfId="0" applyFont="1" applyFill="1" applyBorder="1"/>
    <xf numFmtId="0" fontId="1" fillId="4" borderId="20" xfId="0" applyFont="1" applyFill="1" applyBorder="1" applyAlignment="1">
      <alignment horizontal="left"/>
    </xf>
    <xf numFmtId="16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1" fillId="0" borderId="11" xfId="0" applyFont="1" applyFill="1" applyBorder="1"/>
    <xf numFmtId="0" fontId="16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1" fillId="0" borderId="19" xfId="0" applyFont="1" applyFill="1" applyBorder="1"/>
    <xf numFmtId="0" fontId="1" fillId="0" borderId="21" xfId="0" applyFont="1" applyFill="1" applyBorder="1"/>
    <xf numFmtId="0" fontId="1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0" fillId="0" borderId="21" xfId="0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16" fillId="4" borderId="11" xfId="0" quotePrefix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wrapText="1"/>
    </xf>
    <xf numFmtId="0" fontId="1" fillId="4" borderId="4" xfId="0" applyFont="1" applyFill="1" applyBorder="1"/>
    <xf numFmtId="49" fontId="1" fillId="4" borderId="10" xfId="0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1" fillId="4" borderId="6" xfId="0" applyFont="1" applyFill="1" applyBorder="1"/>
    <xf numFmtId="49" fontId="1" fillId="4" borderId="11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12" xfId="0" applyFont="1" applyFill="1" applyBorder="1" applyAlignment="1">
      <alignment horizontal="center"/>
    </xf>
    <xf numFmtId="0" fontId="0" fillId="4" borderId="7" xfId="0" applyFill="1" applyBorder="1"/>
    <xf numFmtId="2" fontId="1" fillId="4" borderId="11" xfId="0" applyNumberFormat="1" applyFont="1" applyFill="1" applyBorder="1" applyAlignment="1">
      <alignment horizontal="center"/>
    </xf>
    <xf numFmtId="165" fontId="1" fillId="4" borderId="11" xfId="0" applyNumberFormat="1" applyFont="1" applyFill="1" applyBorder="1" applyAlignment="1">
      <alignment horizontal="center"/>
    </xf>
    <xf numFmtId="49" fontId="1" fillId="4" borderId="12" xfId="0" applyNumberFormat="1" applyFont="1" applyFill="1" applyBorder="1" applyAlignment="1">
      <alignment horizontal="center"/>
    </xf>
    <xf numFmtId="0" fontId="0" fillId="4" borderId="9" xfId="0" applyFill="1" applyBorder="1"/>
    <xf numFmtId="0" fontId="14" fillId="4" borderId="11" xfId="0" applyFont="1" applyFill="1" applyBorder="1"/>
    <xf numFmtId="0" fontId="14" fillId="4" borderId="11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left"/>
    </xf>
    <xf numFmtId="49" fontId="2" fillId="0" borderId="0" xfId="0" applyNumberFormat="1" applyFont="1"/>
    <xf numFmtId="0" fontId="9" fillId="0" borderId="0" xfId="0" applyFont="1" applyAlignment="1">
      <alignment horizontal="left"/>
    </xf>
    <xf numFmtId="0" fontId="1" fillId="0" borderId="15" xfId="0" applyFont="1" applyFill="1" applyBorder="1"/>
    <xf numFmtId="0" fontId="16" fillId="0" borderId="15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19" fillId="0" borderId="0" xfId="0" applyFont="1"/>
    <xf numFmtId="0" fontId="0" fillId="0" borderId="24" xfId="0" applyBorder="1"/>
    <xf numFmtId="0" fontId="9" fillId="0" borderId="22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22" xfId="0" applyFont="1" applyBorder="1"/>
    <xf numFmtId="49" fontId="9" fillId="3" borderId="13" xfId="0" applyNumberFormat="1" applyFont="1" applyFill="1" applyBorder="1" applyAlignment="1">
      <alignment horizontal="center"/>
    </xf>
    <xf numFmtId="0" fontId="7" fillId="0" borderId="0" xfId="0" applyFont="1"/>
    <xf numFmtId="49" fontId="7" fillId="4" borderId="11" xfId="0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7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17" fillId="2" borderId="27" xfId="0" applyFont="1" applyFill="1" applyBorder="1" applyAlignment="1">
      <alignment horizontal="center" wrapText="1"/>
    </xf>
    <xf numFmtId="9" fontId="5" fillId="2" borderId="2" xfId="1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32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center"/>
    </xf>
    <xf numFmtId="164" fontId="5" fillId="0" borderId="34" xfId="0" applyNumberFormat="1" applyFont="1" applyFill="1" applyBorder="1" applyAlignment="1">
      <alignment horizontal="center"/>
    </xf>
    <xf numFmtId="0" fontId="0" fillId="0" borderId="35" xfId="0" applyFill="1" applyBorder="1" applyAlignment="1">
      <alignment horizontal="left"/>
    </xf>
    <xf numFmtId="0" fontId="0" fillId="0" borderId="36" xfId="0" applyFill="1" applyBorder="1" applyAlignment="1"/>
    <xf numFmtId="0" fontId="0" fillId="0" borderId="36" xfId="0" applyFill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0" fillId="0" borderId="1" xfId="0" applyBorder="1"/>
    <xf numFmtId="0" fontId="1" fillId="5" borderId="6" xfId="0" applyFont="1" applyFill="1" applyBorder="1"/>
    <xf numFmtId="49" fontId="1" fillId="5" borderId="11" xfId="0" applyNumberFormat="1" applyFont="1" applyFill="1" applyBorder="1" applyAlignment="1">
      <alignment horizontal="center"/>
    </xf>
    <xf numFmtId="0" fontId="0" fillId="5" borderId="7" xfId="0" applyFill="1" applyBorder="1" applyAlignment="1">
      <alignment horizontal="left"/>
    </xf>
    <xf numFmtId="0" fontId="1" fillId="6" borderId="6" xfId="0" applyFont="1" applyFill="1" applyBorder="1"/>
    <xf numFmtId="49" fontId="1" fillId="6" borderId="11" xfId="0" applyNumberFormat="1" applyFont="1" applyFill="1" applyBorder="1" applyAlignment="1">
      <alignment horizontal="center"/>
    </xf>
    <xf numFmtId="0" fontId="0" fillId="6" borderId="7" xfId="0" applyFill="1" applyBorder="1" applyAlignment="1">
      <alignment horizontal="left"/>
    </xf>
    <xf numFmtId="0" fontId="1" fillId="5" borderId="11" xfId="0" applyFont="1" applyFill="1" applyBorder="1"/>
    <xf numFmtId="0" fontId="16" fillId="5" borderId="11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left"/>
    </xf>
    <xf numFmtId="1" fontId="1" fillId="4" borderId="11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/>
    <xf numFmtId="9" fontId="0" fillId="0" borderId="37" xfId="1" applyFont="1" applyFill="1" applyBorder="1" applyAlignment="1"/>
    <xf numFmtId="164" fontId="5" fillId="0" borderId="2" xfId="0" applyNumberFormat="1" applyFont="1" applyFill="1" applyBorder="1" applyAlignment="1">
      <alignment horizontal="center"/>
    </xf>
    <xf numFmtId="9" fontId="0" fillId="0" borderId="1" xfId="1" applyFont="1" applyFill="1" applyBorder="1" applyAlignment="1"/>
    <xf numFmtId="0" fontId="14" fillId="0" borderId="1" xfId="0" applyFont="1" applyBorder="1"/>
    <xf numFmtId="0" fontId="0" fillId="0" borderId="1" xfId="0" applyBorder="1" applyAlignment="1">
      <alignment horizontal="right"/>
    </xf>
    <xf numFmtId="164" fontId="0" fillId="0" borderId="1" xfId="0" applyNumberFormat="1" applyBorder="1"/>
    <xf numFmtId="9" fontId="0" fillId="0" borderId="0" xfId="1" applyFont="1" applyBorder="1"/>
    <xf numFmtId="9" fontId="0" fillId="0" borderId="0" xfId="1" applyFont="1"/>
    <xf numFmtId="0" fontId="4" fillId="2" borderId="2" xfId="0" applyFont="1" applyFill="1" applyBorder="1" applyAlignment="1">
      <alignment horizontal="right"/>
    </xf>
    <xf numFmtId="0" fontId="5" fillId="2" borderId="38" xfId="0" applyFont="1" applyFill="1" applyBorder="1" applyAlignment="1">
      <alignment horizontal="center"/>
    </xf>
    <xf numFmtId="9" fontId="2" fillId="0" borderId="0" xfId="0" applyNumberFormat="1" applyFont="1"/>
    <xf numFmtId="0" fontId="23" fillId="0" borderId="0" xfId="0" applyFont="1"/>
    <xf numFmtId="0" fontId="0" fillId="0" borderId="0" xfId="0" applyNumberFormat="1"/>
    <xf numFmtId="2" fontId="0" fillId="0" borderId="0" xfId="0" applyNumberFormat="1"/>
    <xf numFmtId="164" fontId="5" fillId="0" borderId="0" xfId="0" applyNumberFormat="1" applyFont="1" applyFill="1" applyBorder="1" applyAlignment="1">
      <alignment horizontal="center"/>
    </xf>
    <xf numFmtId="9" fontId="0" fillId="0" borderId="0" xfId="1" applyFont="1" applyFill="1" applyBorder="1" applyAlignment="1"/>
    <xf numFmtId="164" fontId="0" fillId="0" borderId="0" xfId="0" applyNumberFormat="1" applyBorder="1"/>
    <xf numFmtId="9" fontId="5" fillId="7" borderId="27" xfId="1" applyFont="1" applyFill="1" applyBorder="1" applyAlignment="1">
      <alignment horizontal="center"/>
    </xf>
    <xf numFmtId="49" fontId="9" fillId="6" borderId="0" xfId="0" applyNumberFormat="1" applyFont="1" applyFill="1" applyBorder="1" applyAlignment="1">
      <alignment horizontal="center"/>
    </xf>
    <xf numFmtId="0" fontId="2" fillId="0" borderId="0" xfId="0" applyNumberFormat="1" applyFont="1"/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/>
    </xf>
    <xf numFmtId="0" fontId="1" fillId="8" borderId="0" xfId="0" applyFont="1" applyFill="1"/>
    <xf numFmtId="0" fontId="0" fillId="8" borderId="0" xfId="0" applyFill="1"/>
    <xf numFmtId="0" fontId="0" fillId="8" borderId="0" xfId="0" applyNumberFormat="1" applyFill="1"/>
    <xf numFmtId="164" fontId="1" fillId="4" borderId="11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4" borderId="23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17" fillId="2" borderId="27" xfId="0" applyFont="1" applyFill="1" applyBorder="1" applyAlignment="1">
      <alignment horizontal="center" wrapText="1"/>
    </xf>
    <xf numFmtId="0" fontId="4" fillId="2" borderId="38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spak\AppData\Local\Microsoft\Windows\Temporary%20Internet%20Files\Content.IE5\TAX6PZFK\2013%20Studen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 Data"/>
      <sheetName val="Question Data"/>
    </sheetNames>
    <sheetDataSet>
      <sheetData sheetId="0">
        <row r="88">
          <cell r="W88">
            <v>0</v>
          </cell>
        </row>
        <row r="89">
          <cell r="W89">
            <v>0</v>
          </cell>
        </row>
        <row r="90">
          <cell r="W90">
            <v>0</v>
          </cell>
        </row>
        <row r="91">
          <cell r="W91">
            <v>0</v>
          </cell>
        </row>
        <row r="93">
          <cell r="W93">
            <v>0</v>
          </cell>
        </row>
        <row r="94">
          <cell r="W94">
            <v>0</v>
          </cell>
        </row>
        <row r="95">
          <cell r="W95">
            <v>0</v>
          </cell>
        </row>
        <row r="96">
          <cell r="W9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8"/>
  <sheetViews>
    <sheetView zoomScale="101" zoomScaleNormal="101" workbookViewId="0">
      <selection activeCell="H3" sqref="H3"/>
    </sheetView>
  </sheetViews>
  <sheetFormatPr defaultRowHeight="18" x14ac:dyDescent="0.25"/>
  <cols>
    <col min="1" max="1" width="6.5703125" customWidth="1"/>
    <col min="2" max="2" width="9.140625" style="24"/>
    <col min="3" max="3" width="5.7109375" style="45" customWidth="1"/>
    <col min="6" max="6" width="5.7109375" style="45" customWidth="1"/>
    <col min="8" max="8" width="11.42578125" bestFit="1" customWidth="1"/>
    <col min="9" max="9" width="5.7109375" customWidth="1"/>
    <col min="10" max="10" width="4" customWidth="1"/>
    <col min="12" max="12" width="9.85546875" customWidth="1"/>
    <col min="15" max="15" width="5.7109375" customWidth="1"/>
    <col min="16" max="16" width="3" customWidth="1"/>
  </cols>
  <sheetData>
    <row r="1" spans="1:17" x14ac:dyDescent="0.25">
      <c r="A1" s="83">
        <v>1</v>
      </c>
      <c r="B1" s="84"/>
      <c r="C1" s="85" t="str">
        <f>IF(B1='Correct Answers'!B1,"√","X")</f>
        <v>X</v>
      </c>
      <c r="D1" s="21">
        <f>A25+1</f>
        <v>26</v>
      </c>
      <c r="E1" s="66"/>
      <c r="F1" s="44" t="str">
        <f>IF(E1='Correct Answers'!E1,"√","X")</f>
        <v>X</v>
      </c>
      <c r="G1" s="83">
        <f>D25+1</f>
        <v>51</v>
      </c>
      <c r="H1" s="84"/>
      <c r="I1" s="85" t="str">
        <f>IF(H1='Correct Answers'!H1,"√","X")</f>
        <v>X</v>
      </c>
      <c r="J1" s="40"/>
      <c r="K1" s="120" t="s">
        <v>37</v>
      </c>
      <c r="L1" s="115" t="s">
        <v>38</v>
      </c>
      <c r="M1" s="121" t="s">
        <v>39</v>
      </c>
      <c r="Q1" s="18"/>
    </row>
    <row r="2" spans="1:17" x14ac:dyDescent="0.25">
      <c r="A2" s="86">
        <v>2</v>
      </c>
      <c r="B2" s="87"/>
      <c r="C2" s="116" t="str">
        <f>IF(B2='Correct Answers'!B2,"√","X")</f>
        <v>X</v>
      </c>
      <c r="D2" s="22">
        <f t="shared" ref="D2:D16" si="0">D1+1</f>
        <v>27</v>
      </c>
      <c r="E2" s="65"/>
      <c r="F2" s="118" t="str">
        <f>IF(E2='Correct Answers'!E2,"√","X")</f>
        <v>X</v>
      </c>
      <c r="G2" s="86">
        <f>G1+1</f>
        <v>52</v>
      </c>
      <c r="H2" s="87"/>
      <c r="I2" s="116" t="str">
        <f>IF(H2='Correct Answers'!H2,"√","X")</f>
        <v>X</v>
      </c>
      <c r="J2" s="40"/>
      <c r="K2" s="86">
        <v>1</v>
      </c>
      <c r="L2" s="144"/>
      <c r="M2" s="91">
        <v>10</v>
      </c>
      <c r="Q2" s="18"/>
    </row>
    <row r="3" spans="1:17" x14ac:dyDescent="0.25">
      <c r="A3" s="86">
        <v>3</v>
      </c>
      <c r="B3" s="87"/>
      <c r="C3" s="116" t="str">
        <f>IF(B3='Correct Answers'!B3,"√","X")</f>
        <v>X</v>
      </c>
      <c r="D3" s="22">
        <f t="shared" si="0"/>
        <v>28</v>
      </c>
      <c r="E3" s="65"/>
      <c r="F3" s="118" t="str">
        <f>IF(E3='Correct Answers'!E3,"√","X")</f>
        <v>X</v>
      </c>
      <c r="G3" s="86">
        <f>G2+1</f>
        <v>53</v>
      </c>
      <c r="H3" s="87"/>
      <c r="I3" s="116" t="str">
        <f>IF(H3='Correct Answers'!H3,"√","X")</f>
        <v>X</v>
      </c>
      <c r="J3" s="40"/>
      <c r="K3" s="86">
        <v>2</v>
      </c>
      <c r="L3" s="144"/>
      <c r="M3" s="91">
        <v>10</v>
      </c>
    </row>
    <row r="4" spans="1:17" x14ac:dyDescent="0.25">
      <c r="A4" s="86">
        <v>4</v>
      </c>
      <c r="B4" s="87"/>
      <c r="C4" s="116" t="str">
        <f>IF(B4='Correct Answers'!B4,"√","X")</f>
        <v>X</v>
      </c>
      <c r="D4" s="22">
        <f t="shared" si="0"/>
        <v>29</v>
      </c>
      <c r="E4" s="65"/>
      <c r="F4" s="118" t="str">
        <f>IF(E4='Correct Answers'!E4,"√","X")</f>
        <v>X</v>
      </c>
      <c r="G4" s="135">
        <f t="shared" ref="G4:G13" si="1">G3+1</f>
        <v>54</v>
      </c>
      <c r="H4" s="136"/>
      <c r="I4" s="137" t="str">
        <f>IF(H4='Correct Answers'!H4,"√","X")</f>
        <v>√</v>
      </c>
      <c r="J4" s="40"/>
      <c r="K4" s="86">
        <v>3</v>
      </c>
      <c r="L4" s="144"/>
      <c r="M4" s="91">
        <v>4</v>
      </c>
    </row>
    <row r="5" spans="1:17" x14ac:dyDescent="0.25">
      <c r="A5" s="86">
        <v>5</v>
      </c>
      <c r="B5" s="87"/>
      <c r="C5" s="116" t="str">
        <f>IF(B5='Correct Answers'!B5,"√","X")</f>
        <v>X</v>
      </c>
      <c r="D5" s="22">
        <f t="shared" si="0"/>
        <v>30</v>
      </c>
      <c r="E5" s="65"/>
      <c r="F5" s="118" t="str">
        <f>IF(E5='Correct Answers'!E5,"√","X")</f>
        <v>X</v>
      </c>
      <c r="G5" s="135">
        <f t="shared" si="1"/>
        <v>55</v>
      </c>
      <c r="H5" s="136"/>
      <c r="I5" s="137" t="str">
        <f>IF(H5='Correct Answers'!H15,"√","X")</f>
        <v>√</v>
      </c>
      <c r="J5" s="40"/>
      <c r="K5" s="86">
        <v>4</v>
      </c>
      <c r="L5" s="144"/>
      <c r="M5" s="91">
        <v>4</v>
      </c>
    </row>
    <row r="6" spans="1:17" x14ac:dyDescent="0.25">
      <c r="A6" s="86">
        <v>6</v>
      </c>
      <c r="B6" s="87"/>
      <c r="C6" s="116" t="str">
        <f>IF(B6='Correct Answers'!B6,"√","X")</f>
        <v>X</v>
      </c>
      <c r="D6" s="22">
        <f t="shared" si="0"/>
        <v>31</v>
      </c>
      <c r="E6" s="65"/>
      <c r="F6" s="118" t="str">
        <f>IF(E6='Correct Answers'!E6,"√","X")</f>
        <v>X</v>
      </c>
      <c r="G6" s="135">
        <f t="shared" si="1"/>
        <v>56</v>
      </c>
      <c r="H6" s="136"/>
      <c r="I6" s="137" t="str">
        <f>IF(H6='Correct Answers'!H16,"√","X")</f>
        <v>√</v>
      </c>
      <c r="J6" s="40"/>
      <c r="K6" s="86">
        <v>5</v>
      </c>
      <c r="L6" s="144"/>
      <c r="M6" s="91">
        <v>4</v>
      </c>
    </row>
    <row r="7" spans="1:17" x14ac:dyDescent="0.25">
      <c r="A7" s="86">
        <f>A6+1</f>
        <v>7</v>
      </c>
      <c r="B7" s="87"/>
      <c r="C7" s="116" t="str">
        <f>IF(B7='Correct Answers'!B7,"√","X")</f>
        <v>X</v>
      </c>
      <c r="D7" s="22">
        <f t="shared" si="0"/>
        <v>32</v>
      </c>
      <c r="E7" s="65"/>
      <c r="F7" s="118" t="str">
        <f>IF(E7='Correct Answers'!E7,"√","X")</f>
        <v>X</v>
      </c>
      <c r="G7" s="135">
        <f t="shared" si="1"/>
        <v>57</v>
      </c>
      <c r="H7" s="136"/>
      <c r="I7" s="137" t="str">
        <f>IF(H7='Correct Answers'!H17,"√","X")</f>
        <v>√</v>
      </c>
      <c r="J7" s="40"/>
      <c r="K7" s="86">
        <v>6</v>
      </c>
      <c r="L7" s="144"/>
      <c r="M7" s="91">
        <v>3</v>
      </c>
    </row>
    <row r="8" spans="1:17" x14ac:dyDescent="0.25">
      <c r="A8" s="86">
        <f t="shared" ref="A8:A20" si="2">A7+1</f>
        <v>8</v>
      </c>
      <c r="B8" s="87"/>
      <c r="C8" s="116" t="str">
        <f>IF(B8='Correct Answers'!B8,"√","X")</f>
        <v>X</v>
      </c>
      <c r="D8" s="22">
        <f t="shared" si="0"/>
        <v>33</v>
      </c>
      <c r="E8" s="65"/>
      <c r="F8" s="118" t="str">
        <f>IF(E8='Correct Answers'!E8,"√","X")</f>
        <v>X</v>
      </c>
      <c r="G8" s="135">
        <f t="shared" si="1"/>
        <v>58</v>
      </c>
      <c r="H8" s="136"/>
      <c r="I8" s="137" t="str">
        <f>IF(H8='Correct Answers'!H18,"√","X")</f>
        <v>√</v>
      </c>
      <c r="J8" s="40"/>
      <c r="K8" s="86">
        <v>7</v>
      </c>
      <c r="L8" s="144"/>
      <c r="M8" s="91">
        <v>3</v>
      </c>
    </row>
    <row r="9" spans="1:17" x14ac:dyDescent="0.25">
      <c r="A9" s="86">
        <f t="shared" si="2"/>
        <v>9</v>
      </c>
      <c r="B9" s="87"/>
      <c r="C9" s="116" t="str">
        <f>IF(B9='Correct Answers'!B9,"√","X")</f>
        <v>X</v>
      </c>
      <c r="D9" s="22">
        <f t="shared" si="0"/>
        <v>34</v>
      </c>
      <c r="E9" s="65"/>
      <c r="F9" s="118" t="str">
        <f>IF(E9='Correct Answers'!E9,"√","X")</f>
        <v>X</v>
      </c>
      <c r="G9" s="135">
        <f t="shared" si="1"/>
        <v>59</v>
      </c>
      <c r="H9" s="136"/>
      <c r="I9" s="137" t="str">
        <f>IF(H9='Correct Answers'!H19,"√","X")</f>
        <v>√</v>
      </c>
      <c r="J9" s="40"/>
      <c r="K9" s="86">
        <v>8</v>
      </c>
      <c r="L9" s="144"/>
      <c r="M9" s="91">
        <v>3</v>
      </c>
    </row>
    <row r="10" spans="1:17" x14ac:dyDescent="0.25">
      <c r="A10" s="86">
        <f t="shared" si="2"/>
        <v>10</v>
      </c>
      <c r="B10" s="87"/>
      <c r="C10" s="116" t="str">
        <f>IF(B10='Correct Answers'!B10,"√","X")</f>
        <v>X</v>
      </c>
      <c r="D10" s="22">
        <f t="shared" si="0"/>
        <v>35</v>
      </c>
      <c r="E10" s="65"/>
      <c r="F10" s="118" t="str">
        <f>IF(E10='Correct Answers'!E10,"√","X")</f>
        <v>X</v>
      </c>
      <c r="G10" s="135">
        <f t="shared" si="1"/>
        <v>60</v>
      </c>
      <c r="H10" s="136"/>
      <c r="I10" s="137" t="str">
        <f>IF(H10='Correct Answers'!H20,"√","X")</f>
        <v>√</v>
      </c>
      <c r="J10" s="40"/>
    </row>
    <row r="11" spans="1:17" x14ac:dyDescent="0.25">
      <c r="A11" s="86">
        <f t="shared" si="2"/>
        <v>11</v>
      </c>
      <c r="B11" s="87"/>
      <c r="C11" s="116" t="str">
        <f>IF(B11='Correct Answers'!B11,"√","X")</f>
        <v>X</v>
      </c>
      <c r="D11" s="22">
        <f t="shared" si="0"/>
        <v>36</v>
      </c>
      <c r="E11" s="36"/>
      <c r="F11" s="118" t="str">
        <f>IF(E11='Correct Answers'!E11,"√","X")</f>
        <v>X</v>
      </c>
      <c r="G11" s="135">
        <f t="shared" si="1"/>
        <v>61</v>
      </c>
      <c r="H11" s="136"/>
      <c r="I11" s="137" t="str">
        <f>IF(H11='Correct Answers'!H11,"√","X")</f>
        <v>√</v>
      </c>
      <c r="J11" s="40"/>
    </row>
    <row r="12" spans="1:17" x14ac:dyDescent="0.25">
      <c r="A12" s="86">
        <f t="shared" si="2"/>
        <v>12</v>
      </c>
      <c r="B12" s="87"/>
      <c r="C12" s="116" t="str">
        <f>IF(B12='Correct Answers'!B12,"√","X")</f>
        <v>X</v>
      </c>
      <c r="D12" s="22">
        <f t="shared" si="0"/>
        <v>37</v>
      </c>
      <c r="E12" s="36"/>
      <c r="F12" s="118" t="str">
        <f>IF(E12='Correct Answers'!E12,"√","X")</f>
        <v>X</v>
      </c>
      <c r="G12" s="135">
        <f t="shared" si="1"/>
        <v>62</v>
      </c>
      <c r="H12" s="136"/>
      <c r="I12" s="137" t="str">
        <f>IF(H12='Correct Answers'!L1,"√","X")</f>
        <v>X</v>
      </c>
      <c r="J12" s="40"/>
    </row>
    <row r="13" spans="1:17" x14ac:dyDescent="0.25">
      <c r="A13" s="86">
        <f t="shared" si="2"/>
        <v>13</v>
      </c>
      <c r="B13" s="87"/>
      <c r="C13" s="116" t="str">
        <f>IF(B13='Correct Answers'!B13,"√","X")</f>
        <v>X</v>
      </c>
      <c r="D13" s="22">
        <f t="shared" si="0"/>
        <v>38</v>
      </c>
      <c r="E13" s="36"/>
      <c r="F13" s="118" t="str">
        <f>IF(E13='Correct Answers'!E13,"√","X")</f>
        <v>X</v>
      </c>
      <c r="G13" s="135">
        <f t="shared" si="1"/>
        <v>63</v>
      </c>
      <c r="H13" s="136"/>
      <c r="I13" s="137" t="str">
        <f>IF(H13='Correct Answers'!L2,"√","X")</f>
        <v>√</v>
      </c>
      <c r="J13" s="40"/>
    </row>
    <row r="14" spans="1:17" x14ac:dyDescent="0.25">
      <c r="A14" s="86">
        <f t="shared" si="2"/>
        <v>14</v>
      </c>
      <c r="B14" s="87"/>
      <c r="C14" s="116" t="str">
        <f>IF(B14='Correct Answers'!B14,"√","X")</f>
        <v>X</v>
      </c>
      <c r="D14" s="22">
        <f t="shared" si="0"/>
        <v>39</v>
      </c>
      <c r="E14" s="36"/>
      <c r="F14" s="118" t="str">
        <f>IF(E14='Correct Answers'!E14,"√","X")</f>
        <v>X</v>
      </c>
      <c r="G14" s="138"/>
      <c r="H14" s="139"/>
      <c r="I14" s="140"/>
      <c r="J14" s="40"/>
    </row>
    <row r="15" spans="1:17" x14ac:dyDescent="0.25">
      <c r="A15" s="86">
        <f t="shared" si="2"/>
        <v>15</v>
      </c>
      <c r="B15" s="87"/>
      <c r="C15" s="116" t="str">
        <f>IF(B15='Correct Answers'!B15,"√","X")</f>
        <v>X</v>
      </c>
      <c r="D15" s="22">
        <f t="shared" si="0"/>
        <v>40</v>
      </c>
      <c r="E15" s="36"/>
      <c r="F15" s="118" t="str">
        <f>IF(E15='Correct Answers'!E15,"√","X")</f>
        <v>X</v>
      </c>
      <c r="G15" s="174" t="s">
        <v>15</v>
      </c>
      <c r="H15" s="175"/>
      <c r="I15" s="176"/>
      <c r="J15" s="40"/>
    </row>
    <row r="16" spans="1:17" x14ac:dyDescent="0.25">
      <c r="A16" s="86">
        <f t="shared" si="2"/>
        <v>16</v>
      </c>
      <c r="B16" s="87"/>
      <c r="C16" s="116" t="str">
        <f>IF(B16='Correct Answers'!B16,"√","X")</f>
        <v>X</v>
      </c>
      <c r="D16" s="22">
        <f t="shared" si="0"/>
        <v>41</v>
      </c>
      <c r="E16" s="36"/>
      <c r="F16" s="118" t="str">
        <f>IF(E16='Correct Answers'!E16,"√","X")</f>
        <v>X</v>
      </c>
      <c r="G16" s="86">
        <v>121</v>
      </c>
      <c r="H16" s="92"/>
      <c r="I16" s="116" t="str">
        <f>IF('Correct Answers'!I16=1,"√","X")</f>
        <v>X</v>
      </c>
      <c r="J16" s="40"/>
    </row>
    <row r="17" spans="1:20" x14ac:dyDescent="0.25">
      <c r="A17" s="86">
        <f t="shared" si="2"/>
        <v>17</v>
      </c>
      <c r="B17" s="87"/>
      <c r="C17" s="116" t="str">
        <f>IF(B17='Correct Answers'!B17,"√","X")</f>
        <v>X</v>
      </c>
      <c r="D17" s="22">
        <f t="shared" ref="D17:D23" si="3">D16+1</f>
        <v>42</v>
      </c>
      <c r="E17" s="36"/>
      <c r="F17" s="118" t="str">
        <f>IF(E17='Correct Answers'!E17,"√","X")</f>
        <v>X</v>
      </c>
      <c r="G17" s="86">
        <v>122</v>
      </c>
      <c r="H17" s="173"/>
      <c r="I17" s="116" t="str">
        <f>IF('Correct Answers'!I17=1,"√","X")</f>
        <v>X</v>
      </c>
      <c r="J17" s="40"/>
      <c r="K17" s="80"/>
      <c r="L17" s="39"/>
      <c r="M17" s="39"/>
    </row>
    <row r="18" spans="1:20" x14ac:dyDescent="0.25">
      <c r="A18" s="86">
        <f t="shared" si="2"/>
        <v>18</v>
      </c>
      <c r="B18" s="87"/>
      <c r="C18" s="116" t="str">
        <f>IF(B18='Correct Answers'!B18,"√","X")</f>
        <v>X</v>
      </c>
      <c r="D18" s="22">
        <f t="shared" si="3"/>
        <v>43</v>
      </c>
      <c r="E18" s="36"/>
      <c r="F18" s="118" t="str">
        <f>IF(E18='Correct Answers'!E18,"√","X")</f>
        <v>X</v>
      </c>
      <c r="G18" s="86">
        <v>123</v>
      </c>
      <c r="H18" s="144"/>
      <c r="I18" s="116" t="str">
        <f>IF('Correct Answers'!I18=1,"√","X")</f>
        <v>X</v>
      </c>
      <c r="J18" s="40"/>
      <c r="K18" s="80"/>
      <c r="L18" s="39"/>
      <c r="M18" s="39"/>
    </row>
    <row r="19" spans="1:20" x14ac:dyDescent="0.25">
      <c r="A19" s="86">
        <f t="shared" si="2"/>
        <v>19</v>
      </c>
      <c r="B19" s="87"/>
      <c r="C19" s="116" t="str">
        <f>IF(B19='Correct Answers'!B19,"√","X")</f>
        <v>X</v>
      </c>
      <c r="D19" s="22">
        <f t="shared" si="3"/>
        <v>44</v>
      </c>
      <c r="E19" s="36"/>
      <c r="F19" s="118" t="str">
        <f>IF(E19='Correct Answers'!E19,"√","X")</f>
        <v>X</v>
      </c>
      <c r="G19" s="86">
        <v>124</v>
      </c>
      <c r="H19" s="93"/>
      <c r="I19" s="116" t="str">
        <f>IF('Correct Answers'!I19=1,"√","X")</f>
        <v>X</v>
      </c>
      <c r="J19" s="40"/>
      <c r="K19" s="80"/>
      <c r="L19" s="39"/>
      <c r="M19" s="39"/>
      <c r="T19" s="64"/>
    </row>
    <row r="20" spans="1:20" x14ac:dyDescent="0.25">
      <c r="A20" s="86">
        <f t="shared" si="2"/>
        <v>20</v>
      </c>
      <c r="B20" s="87"/>
      <c r="C20" s="116" t="str">
        <f>IF(B20='Correct Answers'!B20,"√","X")</f>
        <v>X</v>
      </c>
      <c r="D20" s="22">
        <f t="shared" si="3"/>
        <v>45</v>
      </c>
      <c r="E20" s="36"/>
      <c r="F20" s="118" t="str">
        <f>IF(E20='Correct Answers'!E20,"√","X")</f>
        <v>X</v>
      </c>
      <c r="G20" s="86">
        <v>125</v>
      </c>
      <c r="H20" s="144"/>
      <c r="I20" s="116" t="str">
        <f>IF('Correct Answers'!I20=1,"√","X")</f>
        <v>X</v>
      </c>
      <c r="J20" s="40"/>
      <c r="K20" s="80"/>
      <c r="L20" s="39"/>
      <c r="M20" s="39"/>
    </row>
    <row r="21" spans="1:20" x14ac:dyDescent="0.25">
      <c r="A21" s="86">
        <f>A20+1</f>
        <v>21</v>
      </c>
      <c r="B21" s="88"/>
      <c r="C21" s="116" t="str">
        <f>IF(B21='Correct Answers'!B21,"√","X")</f>
        <v>X</v>
      </c>
      <c r="D21" s="22">
        <f t="shared" si="3"/>
        <v>46</v>
      </c>
      <c r="E21" s="36"/>
      <c r="F21" s="118" t="str">
        <f>IF(E21='Correct Answers'!E21,"√","X")</f>
        <v>X</v>
      </c>
      <c r="G21" s="86"/>
      <c r="H21" s="87"/>
      <c r="I21" s="91"/>
      <c r="J21" s="40"/>
      <c r="K21" s="80"/>
      <c r="L21" s="39"/>
      <c r="M21" s="40"/>
      <c r="N21" s="38"/>
      <c r="O21" s="39"/>
    </row>
    <row r="22" spans="1:20" x14ac:dyDescent="0.25">
      <c r="A22" s="86">
        <f>A21+1</f>
        <v>22</v>
      </c>
      <c r="B22" s="88"/>
      <c r="C22" s="116" t="str">
        <f>IF(B22='Correct Answers'!B22,"√","X")</f>
        <v>X</v>
      </c>
      <c r="D22" s="22">
        <f t="shared" si="3"/>
        <v>47</v>
      </c>
      <c r="E22" s="36"/>
      <c r="F22" s="118" t="str">
        <f>IF(E22='Correct Answers'!E22,"√","X")</f>
        <v>X</v>
      </c>
      <c r="G22" s="86"/>
      <c r="H22" s="87"/>
      <c r="I22" s="91"/>
      <c r="J22" s="40"/>
      <c r="K22" s="80"/>
      <c r="L22" s="39"/>
      <c r="M22" s="40"/>
      <c r="N22" s="38"/>
      <c r="O22" s="39"/>
    </row>
    <row r="23" spans="1:20" x14ac:dyDescent="0.25">
      <c r="A23" s="86">
        <f>A22+1</f>
        <v>23</v>
      </c>
      <c r="B23" s="88"/>
      <c r="C23" s="116" t="str">
        <f>IF(B23='Correct Answers'!B23,"√","X")</f>
        <v>X</v>
      </c>
      <c r="D23" s="22">
        <f t="shared" si="3"/>
        <v>48</v>
      </c>
      <c r="E23" s="36"/>
      <c r="F23" s="118" t="str">
        <f>IF(E23='Correct Answers'!E23,"√","X")</f>
        <v>X</v>
      </c>
      <c r="G23" s="86"/>
      <c r="H23" s="87"/>
      <c r="I23" s="91"/>
      <c r="J23" s="40"/>
      <c r="K23" s="80"/>
      <c r="L23" s="39"/>
      <c r="M23" s="40"/>
      <c r="N23" s="38"/>
      <c r="O23" s="39"/>
    </row>
    <row r="24" spans="1:20" x14ac:dyDescent="0.25">
      <c r="A24" s="86">
        <f>A23+1</f>
        <v>24</v>
      </c>
      <c r="B24" s="88"/>
      <c r="C24" s="116" t="str">
        <f>IF(B24='Correct Answers'!B24,"√","X")</f>
        <v>X</v>
      </c>
      <c r="D24" s="22">
        <v>49</v>
      </c>
      <c r="E24" s="36"/>
      <c r="F24" s="118" t="str">
        <f>IF(E24='Correct Answers'!E24,"√","X")</f>
        <v>X</v>
      </c>
      <c r="G24" s="86"/>
      <c r="H24" s="87"/>
      <c r="I24" s="91"/>
      <c r="J24" s="40"/>
      <c r="K24" s="80"/>
      <c r="L24" s="39"/>
      <c r="M24" s="40"/>
      <c r="N24" s="38"/>
      <c r="O24" s="39"/>
    </row>
    <row r="25" spans="1:20" ht="18.75" thickBot="1" x14ac:dyDescent="0.3">
      <c r="A25" s="89">
        <v>25</v>
      </c>
      <c r="B25" s="90"/>
      <c r="C25" s="117" t="str">
        <f>IF(B25='Correct Answers'!B25,"√","X")</f>
        <v>X</v>
      </c>
      <c r="D25" s="23">
        <f>D24+1</f>
        <v>50</v>
      </c>
      <c r="E25" s="41"/>
      <c r="F25" s="119" t="str">
        <f>IF(E25='Correct Answers'!E25,"√","X")</f>
        <v>X</v>
      </c>
      <c r="G25" s="89"/>
      <c r="H25" s="94"/>
      <c r="I25" s="95"/>
      <c r="J25" s="40"/>
      <c r="K25" s="80"/>
      <c r="L25" s="39"/>
      <c r="M25" s="39"/>
    </row>
    <row r="27" spans="1:20" ht="18.75" x14ac:dyDescent="0.3">
      <c r="A27" s="19"/>
    </row>
    <row r="28" spans="1:20" x14ac:dyDescent="0.25">
      <c r="A28" s="20"/>
    </row>
  </sheetData>
  <mergeCells count="1">
    <mergeCell ref="G15:I15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34"/>
  <sheetViews>
    <sheetView zoomScale="70" zoomScaleNormal="70" workbookViewId="0">
      <selection activeCell="H20" sqref="H20"/>
    </sheetView>
  </sheetViews>
  <sheetFormatPr defaultRowHeight="12.75" x14ac:dyDescent="0.2"/>
  <cols>
    <col min="1" max="1" width="9.140625" style="46"/>
    <col min="2" max="2" width="9.140625" style="51"/>
    <col min="3" max="3" width="10.140625" style="46" bestFit="1" customWidth="1"/>
    <col min="5" max="5" width="9.140625" style="25"/>
    <col min="6" max="6" width="9.140625" style="45"/>
    <col min="8" max="8" width="16.140625" style="25" customWidth="1"/>
    <col min="9" max="9" width="9.140625" style="45"/>
    <col min="11" max="11" width="9.140625" style="25" customWidth="1"/>
    <col min="12" max="12" width="9.140625" style="45"/>
    <col min="14" max="14" width="9.140625" style="25"/>
    <col min="15" max="15" width="13" style="45" bestFit="1" customWidth="1"/>
  </cols>
  <sheetData>
    <row r="1" spans="1:15" ht="19.5" thickTop="1" x14ac:dyDescent="0.3">
      <c r="A1" s="52">
        <v>1</v>
      </c>
      <c r="B1" s="53" t="s">
        <v>66</v>
      </c>
      <c r="C1" s="57" t="str">
        <f>IF('Answer Blanks'!B1='Correct Answers'!B1,1,IF('Answer Blanks'!B1="","",0))</f>
        <v/>
      </c>
      <c r="D1" s="101">
        <f>A25+1</f>
        <v>26</v>
      </c>
      <c r="E1" s="102" t="s">
        <v>66</v>
      </c>
      <c r="F1" s="70" t="str">
        <f>IF('Answer Blanks'!E1='Correct Answers'!E1,1,IF('Answer Blanks'!E1="","",0))</f>
        <v/>
      </c>
      <c r="G1" s="54">
        <f>D25+1</f>
        <v>51</v>
      </c>
      <c r="H1" s="53" t="s">
        <v>66</v>
      </c>
      <c r="I1" s="57" t="str">
        <f>IF('Answer Blanks'!H1='Correct Answers'!H1,1,IF('Answer Blanks'!H1="","",0))</f>
        <v/>
      </c>
      <c r="J1" s="72"/>
      <c r="K1" s="96" t="s">
        <v>37</v>
      </c>
      <c r="L1" s="97" t="s">
        <v>38</v>
      </c>
      <c r="M1" s="98" t="s">
        <v>39</v>
      </c>
      <c r="N1" s="73"/>
      <c r="O1" s="74"/>
    </row>
    <row r="2" spans="1:15" ht="18.75" x14ac:dyDescent="0.3">
      <c r="A2" s="55">
        <v>2</v>
      </c>
      <c r="B2" s="56" t="s">
        <v>66</v>
      </c>
      <c r="C2" s="57" t="str">
        <f>IF('Answer Blanks'!B2='Correct Answers'!B2,1,IF('Answer Blanks'!B2="","",0))</f>
        <v/>
      </c>
      <c r="D2" s="68">
        <f t="shared" ref="D2:D8" si="0">D1+1</f>
        <v>27</v>
      </c>
      <c r="E2" s="69" t="s">
        <v>66</v>
      </c>
      <c r="F2" s="70" t="str">
        <f>IF('Answer Blanks'!E2='Correct Answers'!E2,1,IF('Answer Blanks'!E2="","",0))</f>
        <v/>
      </c>
      <c r="G2" s="58">
        <f>G1+1</f>
        <v>52</v>
      </c>
      <c r="H2" s="56" t="s">
        <v>66</v>
      </c>
      <c r="I2" s="57" t="str">
        <f>IF('Answer Blanks'!H2='Correct Answers'!H2,1,IF('Answer Blanks'!H2="","",0))</f>
        <v/>
      </c>
      <c r="J2" s="72"/>
      <c r="K2" s="58">
        <v>1</v>
      </c>
      <c r="L2" s="87">
        <f>'Answer Blanks'!L2</f>
        <v>0</v>
      </c>
      <c r="M2" s="59">
        <v>10</v>
      </c>
      <c r="N2" s="73"/>
      <c r="O2" s="74"/>
    </row>
    <row r="3" spans="1:15" ht="18.75" x14ac:dyDescent="0.3">
      <c r="A3" s="55">
        <v>3</v>
      </c>
      <c r="B3" s="56" t="s">
        <v>66</v>
      </c>
      <c r="C3" s="57" t="str">
        <f>IF('Answer Blanks'!B3='Correct Answers'!B3,1,IF('Answer Blanks'!B3="","",0))</f>
        <v/>
      </c>
      <c r="D3" s="68">
        <f t="shared" si="0"/>
        <v>28</v>
      </c>
      <c r="E3" s="69" t="s">
        <v>66</v>
      </c>
      <c r="F3" s="70" t="str">
        <f>IF('Answer Blanks'!E3='Correct Answers'!E3,1,IF('Answer Blanks'!E3="","",0))</f>
        <v/>
      </c>
      <c r="G3" s="58">
        <f>G2+1</f>
        <v>53</v>
      </c>
      <c r="H3" s="56" t="s">
        <v>66</v>
      </c>
      <c r="I3" s="57" t="str">
        <f>IF('Answer Blanks'!H3='Correct Answers'!H3,1,IF('Answer Blanks'!H3="","",0))</f>
        <v/>
      </c>
      <c r="J3" s="72"/>
      <c r="K3" s="58">
        <v>2</v>
      </c>
      <c r="L3" s="87">
        <f>'Answer Blanks'!L3</f>
        <v>0</v>
      </c>
      <c r="M3" s="59">
        <v>10</v>
      </c>
      <c r="N3" s="73"/>
      <c r="O3" s="74"/>
    </row>
    <row r="4" spans="1:15" ht="18.75" x14ac:dyDescent="0.3">
      <c r="A4" s="55">
        <v>4</v>
      </c>
      <c r="B4" s="56" t="s">
        <v>66</v>
      </c>
      <c r="C4" s="57" t="str">
        <f>IF('Answer Blanks'!B4='Correct Answers'!B4,1,IF('Answer Blanks'!B4="","",0))</f>
        <v/>
      </c>
      <c r="D4" s="68">
        <f t="shared" si="0"/>
        <v>29</v>
      </c>
      <c r="E4" s="69" t="s">
        <v>66</v>
      </c>
      <c r="F4" s="70" t="str">
        <f>IF('Answer Blanks'!E4='Correct Answers'!E4,1,IF('Answer Blanks'!E4="","",0))</f>
        <v/>
      </c>
      <c r="G4" s="141">
        <f>G3+1</f>
        <v>54</v>
      </c>
      <c r="H4" s="142"/>
      <c r="I4" s="143"/>
      <c r="J4" s="72"/>
      <c r="K4" s="58">
        <v>3</v>
      </c>
      <c r="L4" s="87">
        <f>'Answer Blanks'!L4</f>
        <v>0</v>
      </c>
      <c r="M4" s="59">
        <v>4</v>
      </c>
      <c r="N4" s="73"/>
      <c r="O4" s="74"/>
    </row>
    <row r="5" spans="1:15" ht="18.75" x14ac:dyDescent="0.3">
      <c r="A5" s="55">
        <v>5</v>
      </c>
      <c r="B5" s="56" t="s">
        <v>66</v>
      </c>
      <c r="C5" s="57" t="str">
        <f>IF('Answer Blanks'!B5='Correct Answers'!B5,1,IF('Answer Blanks'!B5="","",0))</f>
        <v/>
      </c>
      <c r="D5" s="68">
        <f t="shared" si="0"/>
        <v>30</v>
      </c>
      <c r="E5" s="69" t="s">
        <v>66</v>
      </c>
      <c r="F5" s="70" t="str">
        <f>IF('Answer Blanks'!E5='Correct Answers'!E5,1,IF('Answer Blanks'!E5="","",0))</f>
        <v/>
      </c>
      <c r="G5" s="141">
        <f t="shared" ref="G5:G13" si="1">G4+1</f>
        <v>55</v>
      </c>
      <c r="H5" s="142"/>
      <c r="I5" s="143"/>
      <c r="J5" s="72"/>
      <c r="K5" s="58">
        <v>4</v>
      </c>
      <c r="L5" s="87">
        <f>'Answer Blanks'!L5</f>
        <v>0</v>
      </c>
      <c r="M5" s="59">
        <v>4</v>
      </c>
      <c r="N5" s="73"/>
      <c r="O5" s="74"/>
    </row>
    <row r="6" spans="1:15" ht="18.75" x14ac:dyDescent="0.3">
      <c r="A6" s="55">
        <v>6</v>
      </c>
      <c r="B6" s="56" t="s">
        <v>66</v>
      </c>
      <c r="C6" s="57" t="str">
        <f>IF('Answer Blanks'!B6='Correct Answers'!B6,1,IF('Answer Blanks'!B6="","",0))</f>
        <v/>
      </c>
      <c r="D6" s="68">
        <f t="shared" si="0"/>
        <v>31</v>
      </c>
      <c r="E6" s="69" t="s">
        <v>66</v>
      </c>
      <c r="F6" s="70" t="str">
        <f>IF('Answer Blanks'!E6='Correct Answers'!E6,1,IF('Answer Blanks'!E6="","",0))</f>
        <v/>
      </c>
      <c r="G6" s="141">
        <f t="shared" si="1"/>
        <v>56</v>
      </c>
      <c r="H6" s="142"/>
      <c r="I6" s="143"/>
      <c r="J6" s="72"/>
      <c r="K6" s="58">
        <v>5</v>
      </c>
      <c r="L6" s="87">
        <f>'Answer Blanks'!L6</f>
        <v>0</v>
      </c>
      <c r="M6" s="59">
        <v>4</v>
      </c>
      <c r="N6" s="73"/>
      <c r="O6" s="79">
        <v>6.25E-2</v>
      </c>
    </row>
    <row r="7" spans="1:15" ht="18.75" x14ac:dyDescent="0.3">
      <c r="A7" s="55">
        <f>A6+1</f>
        <v>7</v>
      </c>
      <c r="B7" s="56" t="s">
        <v>66</v>
      </c>
      <c r="C7" s="57" t="str">
        <f>IF('Answer Blanks'!B7='Correct Answers'!B7,1,IF('Answer Blanks'!B7="","",0))</f>
        <v/>
      </c>
      <c r="D7" s="68">
        <f t="shared" si="0"/>
        <v>32</v>
      </c>
      <c r="E7" s="69" t="s">
        <v>66</v>
      </c>
      <c r="F7" s="70" t="str">
        <f>IF('Answer Blanks'!E7='Correct Answers'!E7,1,IF('Answer Blanks'!E7="","",0))</f>
        <v/>
      </c>
      <c r="G7" s="141">
        <f t="shared" si="1"/>
        <v>57</v>
      </c>
      <c r="H7" s="142"/>
      <c r="I7" s="143"/>
      <c r="J7" s="72"/>
      <c r="K7" s="58">
        <v>6</v>
      </c>
      <c r="L7" s="87">
        <f>'Answer Blanks'!L7</f>
        <v>0</v>
      </c>
      <c r="M7" s="59">
        <v>3</v>
      </c>
      <c r="N7" s="73"/>
      <c r="O7" s="74"/>
    </row>
    <row r="8" spans="1:15" ht="18.75" x14ac:dyDescent="0.3">
      <c r="A8" s="55">
        <f t="shared" ref="A8:A25" si="2">A7+1</f>
        <v>8</v>
      </c>
      <c r="B8" s="56" t="s">
        <v>66</v>
      </c>
      <c r="C8" s="57" t="str">
        <f>IF('Answer Blanks'!B8='Correct Answers'!B8,1,IF('Answer Blanks'!B8="","",0))</f>
        <v/>
      </c>
      <c r="D8" s="68">
        <f t="shared" si="0"/>
        <v>33</v>
      </c>
      <c r="E8" s="69" t="s">
        <v>66</v>
      </c>
      <c r="F8" s="70" t="str">
        <f>IF('Answer Blanks'!E8='Correct Answers'!E8,1,IF('Answer Blanks'!E8="","",0))</f>
        <v/>
      </c>
      <c r="G8" s="141">
        <f t="shared" si="1"/>
        <v>58</v>
      </c>
      <c r="H8" s="142"/>
      <c r="I8" s="143"/>
      <c r="J8" s="72"/>
      <c r="K8" s="58">
        <v>7</v>
      </c>
      <c r="L8" s="87">
        <f>'Answer Blanks'!L8</f>
        <v>0</v>
      </c>
      <c r="M8" s="59">
        <v>3</v>
      </c>
      <c r="N8" s="73"/>
      <c r="O8" s="74"/>
    </row>
    <row r="9" spans="1:15" ht="18.75" x14ac:dyDescent="0.3">
      <c r="A9" s="55">
        <f t="shared" si="2"/>
        <v>9</v>
      </c>
      <c r="B9" s="56" t="s">
        <v>66</v>
      </c>
      <c r="C9" s="57" t="str">
        <f>IF('Answer Blanks'!B9='Correct Answers'!B9,1,IF('Answer Blanks'!B9="","",0))</f>
        <v/>
      </c>
      <c r="D9" s="68">
        <f t="shared" ref="D9:D25" si="3">D8+1</f>
        <v>34</v>
      </c>
      <c r="E9" s="69" t="s">
        <v>66</v>
      </c>
      <c r="F9" s="70" t="str">
        <f>IF('Answer Blanks'!E9='Correct Answers'!E9,1,IF('Answer Blanks'!E9="","",0))</f>
        <v/>
      </c>
      <c r="G9" s="141">
        <f t="shared" si="1"/>
        <v>59</v>
      </c>
      <c r="H9" s="142"/>
      <c r="I9" s="143"/>
      <c r="J9" s="72"/>
      <c r="K9" s="58">
        <v>8</v>
      </c>
      <c r="L9" s="87">
        <f>'Answer Blanks'!L9</f>
        <v>0</v>
      </c>
      <c r="M9" s="59">
        <v>3</v>
      </c>
      <c r="N9" s="73"/>
      <c r="O9" s="74"/>
    </row>
    <row r="10" spans="1:15" ht="18.75" x14ac:dyDescent="0.3">
      <c r="A10" s="55">
        <f t="shared" si="2"/>
        <v>10</v>
      </c>
      <c r="B10" s="56" t="s">
        <v>66</v>
      </c>
      <c r="C10" s="57" t="str">
        <f>IF('Answer Blanks'!B10='Correct Answers'!B10,1,IF('Answer Blanks'!B10="","",0))</f>
        <v/>
      </c>
      <c r="D10" s="68">
        <f t="shared" si="3"/>
        <v>35</v>
      </c>
      <c r="E10" s="69" t="s">
        <v>66</v>
      </c>
      <c r="F10" s="70" t="str">
        <f>IF('Answer Blanks'!E10='Correct Answers'!E10,1,IF('Answer Blanks'!E10="","",0))</f>
        <v/>
      </c>
      <c r="G10" s="141">
        <f t="shared" si="1"/>
        <v>60</v>
      </c>
      <c r="H10" s="142"/>
      <c r="I10" s="143"/>
      <c r="J10" s="72"/>
      <c r="K10" s="73"/>
      <c r="L10" s="74"/>
      <c r="M10" s="75"/>
      <c r="N10" s="73"/>
      <c r="O10" s="74"/>
    </row>
    <row r="11" spans="1:15" ht="18.75" x14ac:dyDescent="0.3">
      <c r="A11" s="55">
        <f t="shared" si="2"/>
        <v>11</v>
      </c>
      <c r="B11" s="56" t="s">
        <v>66</v>
      </c>
      <c r="C11" s="57" t="str">
        <f>IF('Answer Blanks'!B11='Correct Answers'!B11,1,IF('Answer Blanks'!B11="","",0))</f>
        <v/>
      </c>
      <c r="D11" s="68">
        <f t="shared" si="3"/>
        <v>36</v>
      </c>
      <c r="E11" s="69" t="s">
        <v>66</v>
      </c>
      <c r="F11" s="70" t="str">
        <f>IF('Answer Blanks'!E11='Correct Answers'!E11,1,IF('Answer Blanks'!E11="","",0))</f>
        <v/>
      </c>
      <c r="G11" s="141">
        <f t="shared" si="1"/>
        <v>61</v>
      </c>
      <c r="H11" s="142"/>
      <c r="I11" s="143"/>
      <c r="J11" s="72"/>
      <c r="K11" s="73"/>
      <c r="L11" s="74"/>
      <c r="M11" s="75"/>
      <c r="N11" s="73"/>
      <c r="O11" s="74"/>
    </row>
    <row r="12" spans="1:15" ht="18.75" x14ac:dyDescent="0.3">
      <c r="A12" s="55">
        <f t="shared" si="2"/>
        <v>12</v>
      </c>
      <c r="B12" s="56" t="s">
        <v>66</v>
      </c>
      <c r="C12" s="57" t="str">
        <f>IF('Answer Blanks'!B12='Correct Answers'!B12,1,IF('Answer Blanks'!B12="","",0))</f>
        <v/>
      </c>
      <c r="D12" s="68">
        <f t="shared" si="3"/>
        <v>37</v>
      </c>
      <c r="E12" s="69" t="s">
        <v>66</v>
      </c>
      <c r="F12" s="70" t="str">
        <f>IF('Answer Blanks'!E12='Correct Answers'!E12,1,IF('Answer Blanks'!E12="","",0))</f>
        <v/>
      </c>
      <c r="G12" s="141">
        <f t="shared" si="1"/>
        <v>62</v>
      </c>
      <c r="H12" s="142"/>
      <c r="I12" s="143"/>
      <c r="J12" s="72"/>
      <c r="K12" s="73"/>
      <c r="L12" s="74"/>
      <c r="M12" s="75"/>
      <c r="N12" s="73"/>
      <c r="O12" s="74"/>
    </row>
    <row r="13" spans="1:15" ht="18.75" x14ac:dyDescent="0.3">
      <c r="A13" s="55">
        <f t="shared" si="2"/>
        <v>13</v>
      </c>
      <c r="B13" s="56" t="s">
        <v>66</v>
      </c>
      <c r="C13" s="57" t="str">
        <f>IF('Answer Blanks'!B13='Correct Answers'!B13,1,IF('Answer Blanks'!B13="","",0))</f>
        <v/>
      </c>
      <c r="D13" s="68">
        <f t="shared" si="3"/>
        <v>38</v>
      </c>
      <c r="E13" s="69" t="s">
        <v>66</v>
      </c>
      <c r="F13" s="70" t="str">
        <f>IF('Answer Blanks'!E13='Correct Answers'!E13,1,IF('Answer Blanks'!E13="","",0))</f>
        <v/>
      </c>
      <c r="G13" s="141">
        <f t="shared" si="1"/>
        <v>63</v>
      </c>
      <c r="H13" s="142"/>
      <c r="I13" s="143"/>
      <c r="J13" s="72"/>
      <c r="K13" s="73"/>
      <c r="L13" s="74"/>
      <c r="M13" s="75"/>
      <c r="N13" s="73"/>
      <c r="O13" s="74"/>
    </row>
    <row r="14" spans="1:15" ht="18.75" x14ac:dyDescent="0.3">
      <c r="A14" s="55">
        <f t="shared" si="2"/>
        <v>14</v>
      </c>
      <c r="B14" s="56" t="s">
        <v>66</v>
      </c>
      <c r="C14" s="57" t="str">
        <f>IF('Answer Blanks'!B14='Correct Answers'!B14,1,IF('Answer Blanks'!B14="","",0))</f>
        <v/>
      </c>
      <c r="D14" s="68">
        <f t="shared" si="3"/>
        <v>39</v>
      </c>
      <c r="E14" s="69" t="s">
        <v>66</v>
      </c>
      <c r="F14" s="70" t="str">
        <f>IF('Answer Blanks'!E14='Correct Answers'!E14,1,IF('Answer Blanks'!E14="","",0))</f>
        <v/>
      </c>
      <c r="J14" s="72"/>
      <c r="K14" s="73"/>
      <c r="L14" s="74"/>
      <c r="M14" s="75"/>
      <c r="N14" s="73"/>
      <c r="O14" s="74"/>
    </row>
    <row r="15" spans="1:15" ht="18.75" x14ac:dyDescent="0.3">
      <c r="A15" s="55">
        <f t="shared" si="2"/>
        <v>15</v>
      </c>
      <c r="B15" s="56" t="s">
        <v>66</v>
      </c>
      <c r="C15" s="57" t="str">
        <f>IF('Answer Blanks'!B15='Correct Answers'!B15,1,IF('Answer Blanks'!B15="","",0))</f>
        <v/>
      </c>
      <c r="D15" s="68">
        <f t="shared" si="3"/>
        <v>40</v>
      </c>
      <c r="E15" s="69" t="s">
        <v>66</v>
      </c>
      <c r="F15" s="70" t="str">
        <f>IF('Answer Blanks'!E15='Correct Answers'!E15,1,IF('Answer Blanks'!E15="","",0))</f>
        <v/>
      </c>
      <c r="G15" s="177" t="s">
        <v>15</v>
      </c>
      <c r="H15" s="178"/>
      <c r="I15" s="179"/>
      <c r="J15" s="72"/>
      <c r="K15" s="73"/>
      <c r="L15" s="74"/>
      <c r="M15" s="75"/>
      <c r="N15" s="73"/>
      <c r="O15" s="74"/>
    </row>
    <row r="16" spans="1:15" ht="18.75" x14ac:dyDescent="0.3">
      <c r="A16" s="55">
        <f t="shared" si="2"/>
        <v>16</v>
      </c>
      <c r="B16" s="56" t="s">
        <v>66</v>
      </c>
      <c r="C16" s="57" t="str">
        <f>IF('Answer Blanks'!B16='Correct Answers'!B16,1,IF('Answer Blanks'!B16="","",0))</f>
        <v/>
      </c>
      <c r="D16" s="68">
        <f t="shared" si="3"/>
        <v>41</v>
      </c>
      <c r="E16" s="69" t="s">
        <v>66</v>
      </c>
      <c r="F16" s="70" t="str">
        <f>IF('Answer Blanks'!E16='Correct Answers'!E16,1,IF('Answer Blanks'!E16="","",0))</f>
        <v/>
      </c>
      <c r="G16" s="58">
        <v>121</v>
      </c>
      <c r="H16" s="81">
        <v>0</v>
      </c>
      <c r="I16" s="59" t="str">
        <f>IF(AND('Answer Blanks'!H16&gt;=0.09,'Answer Blanks'!H16&lt;=0.11),1,IF('Answer Blanks'!H16="","",0))</f>
        <v/>
      </c>
      <c r="J16" s="72"/>
      <c r="K16" s="73"/>
      <c r="L16" s="74"/>
      <c r="M16" s="75"/>
      <c r="N16" s="73"/>
      <c r="O16" s="74"/>
    </row>
    <row r="17" spans="1:16" ht="18.75" x14ac:dyDescent="0.3">
      <c r="A17" s="55">
        <f t="shared" si="2"/>
        <v>17</v>
      </c>
      <c r="B17" s="56" t="s">
        <v>66</v>
      </c>
      <c r="C17" s="57" t="str">
        <f>IF('Answer Blanks'!B17='Correct Answers'!B17,1,IF('Answer Blanks'!B17="","",0))</f>
        <v/>
      </c>
      <c r="D17" s="68">
        <f t="shared" si="3"/>
        <v>42</v>
      </c>
      <c r="E17" s="69" t="s">
        <v>66</v>
      </c>
      <c r="F17" s="70" t="str">
        <f>IF('Answer Blanks'!E17='Correct Answers'!E17,1,IF('Answer Blanks'!E17="","",0))</f>
        <v/>
      </c>
      <c r="G17" s="58">
        <v>122</v>
      </c>
      <c r="H17" s="81">
        <v>0</v>
      </c>
      <c r="I17" s="59" t="str">
        <f>IF(AND('Answer Blanks'!H17&gt;=5,'Answer Blanks'!H17&lt;=5.5),1,IF('Answer Blanks'!H17="","",0))</f>
        <v/>
      </c>
      <c r="J17" s="72"/>
      <c r="K17" s="73"/>
      <c r="L17" s="74"/>
      <c r="M17" s="75"/>
      <c r="N17" s="73"/>
      <c r="O17" s="74"/>
    </row>
    <row r="18" spans="1:16" ht="18.75" x14ac:dyDescent="0.3">
      <c r="A18" s="55">
        <f t="shared" si="2"/>
        <v>18</v>
      </c>
      <c r="B18" s="56" t="s">
        <v>66</v>
      </c>
      <c r="C18" s="57" t="str">
        <f>IF('Answer Blanks'!B18='Correct Answers'!B18,1,IF('Answer Blanks'!B18="","",0))</f>
        <v/>
      </c>
      <c r="D18" s="68">
        <f t="shared" si="3"/>
        <v>43</v>
      </c>
      <c r="E18" s="69" t="s">
        <v>66</v>
      </c>
      <c r="F18" s="70" t="str">
        <f>IF('Answer Blanks'!E18='Correct Answers'!E18,1,IF('Answer Blanks'!E18="","",0))</f>
        <v/>
      </c>
      <c r="G18" s="58">
        <v>123</v>
      </c>
      <c r="H18" s="56">
        <v>0</v>
      </c>
      <c r="I18" s="57"/>
      <c r="J18" s="72"/>
      <c r="K18" s="73"/>
      <c r="L18" s="74"/>
      <c r="M18" s="75"/>
      <c r="N18" s="73"/>
      <c r="O18" s="74"/>
    </row>
    <row r="19" spans="1:16" ht="18.75" x14ac:dyDescent="0.3">
      <c r="A19" s="55">
        <f t="shared" si="2"/>
        <v>19</v>
      </c>
      <c r="B19" s="56" t="s">
        <v>66</v>
      </c>
      <c r="C19" s="57" t="str">
        <f>IF('Answer Blanks'!B19='Correct Answers'!B19,1,IF('Answer Blanks'!B19="","",0))</f>
        <v/>
      </c>
      <c r="D19" s="68">
        <f t="shared" si="3"/>
        <v>44</v>
      </c>
      <c r="E19" s="69" t="s">
        <v>66</v>
      </c>
      <c r="F19" s="70" t="str">
        <f>IF('Answer Blanks'!E19='Correct Answers'!E19,1,IF('Answer Blanks'!E19="","",0))</f>
        <v/>
      </c>
      <c r="G19" s="58">
        <v>124</v>
      </c>
      <c r="H19" s="81">
        <v>0</v>
      </c>
      <c r="I19" s="57" t="str">
        <f>IF('Answer Blanks'!H19=0.0625,1,IF('Answer Blanks'!H19="","",0))</f>
        <v/>
      </c>
      <c r="J19" s="72"/>
      <c r="K19" s="73"/>
      <c r="L19" s="74"/>
      <c r="M19" s="75"/>
      <c r="N19" s="73"/>
      <c r="O19" s="74"/>
    </row>
    <row r="20" spans="1:16" ht="18.75" x14ac:dyDescent="0.3">
      <c r="A20" s="55">
        <f t="shared" si="2"/>
        <v>20</v>
      </c>
      <c r="B20" s="56" t="s">
        <v>66</v>
      </c>
      <c r="C20" s="57" t="str">
        <f>IF('Answer Blanks'!B20='Correct Answers'!B20,1,IF('Answer Blanks'!B20="","",0))</f>
        <v/>
      </c>
      <c r="D20" s="68">
        <f t="shared" si="3"/>
        <v>45</v>
      </c>
      <c r="E20" s="69" t="s">
        <v>66</v>
      </c>
      <c r="F20" s="70" t="str">
        <f>IF('Answer Blanks'!E20='Correct Answers'!E20,1,IF('Answer Blanks'!E20="","",0))</f>
        <v/>
      </c>
      <c r="G20" s="58">
        <v>125</v>
      </c>
      <c r="H20" s="81">
        <v>0</v>
      </c>
      <c r="I20" s="59" t="str">
        <f>IF(AND('Answer Blanks'!H20&gt;=10,'Answer Blanks'!H20&lt;=15),1,IF('Answer Blanks'!H20="","",0))</f>
        <v/>
      </c>
      <c r="J20" s="72"/>
      <c r="K20" s="73"/>
      <c r="L20" s="74"/>
      <c r="M20" s="75"/>
      <c r="N20" s="73"/>
      <c r="O20" s="74"/>
    </row>
    <row r="21" spans="1:16" ht="18.75" x14ac:dyDescent="0.3">
      <c r="A21" s="55">
        <f t="shared" si="2"/>
        <v>21</v>
      </c>
      <c r="B21" s="56" t="s">
        <v>66</v>
      </c>
      <c r="C21" s="57" t="str">
        <f>IF('Answer Blanks'!B21='Correct Answers'!B21,1,IF('Answer Blanks'!B21="","",0))</f>
        <v/>
      </c>
      <c r="D21" s="68">
        <f t="shared" si="3"/>
        <v>46</v>
      </c>
      <c r="E21" s="69" t="s">
        <v>66</v>
      </c>
      <c r="F21" s="70" t="str">
        <f>IF('Answer Blanks'!E21='Correct Answers'!E21,1,IF('Answer Blanks'!E21="","",0))</f>
        <v/>
      </c>
      <c r="G21" s="58"/>
      <c r="H21" s="56"/>
      <c r="I21" s="59"/>
      <c r="J21" s="72"/>
      <c r="K21" s="73"/>
      <c r="L21" s="74"/>
      <c r="M21" s="75"/>
      <c r="N21" s="73"/>
      <c r="O21" s="74"/>
    </row>
    <row r="22" spans="1:16" ht="18.75" x14ac:dyDescent="0.3">
      <c r="A22" s="55">
        <f t="shared" si="2"/>
        <v>22</v>
      </c>
      <c r="B22" s="56" t="s">
        <v>66</v>
      </c>
      <c r="C22" s="57" t="str">
        <f>IF('Answer Blanks'!B22='Correct Answers'!B22,1,IF('Answer Blanks'!B22="","",0))</f>
        <v/>
      </c>
      <c r="D22" s="68">
        <f t="shared" si="3"/>
        <v>47</v>
      </c>
      <c r="E22" s="69" t="s">
        <v>66</v>
      </c>
      <c r="F22" s="70" t="str">
        <f>IF('Answer Blanks'!E22='Correct Answers'!E22,1,IF('Answer Blanks'!E22="","",0))</f>
        <v/>
      </c>
      <c r="G22" s="58"/>
      <c r="H22" s="56"/>
      <c r="I22" s="59"/>
      <c r="J22" s="72"/>
      <c r="K22" s="73"/>
      <c r="L22" s="74"/>
      <c r="M22" s="75"/>
      <c r="N22" s="73"/>
      <c r="O22" s="74"/>
    </row>
    <row r="23" spans="1:16" ht="18.75" x14ac:dyDescent="0.3">
      <c r="A23" s="55">
        <f t="shared" si="2"/>
        <v>23</v>
      </c>
      <c r="B23" s="56" t="s">
        <v>66</v>
      </c>
      <c r="C23" s="57" t="str">
        <f>IF('Answer Blanks'!B23='Correct Answers'!B23,1,IF('Answer Blanks'!B23="","",0))</f>
        <v/>
      </c>
      <c r="D23" s="68">
        <f t="shared" si="3"/>
        <v>48</v>
      </c>
      <c r="E23" s="69" t="s">
        <v>66</v>
      </c>
      <c r="F23" s="70" t="str">
        <f>IF('Answer Blanks'!E23='Correct Answers'!E23,1,IF('Answer Blanks'!E23="","",0))</f>
        <v/>
      </c>
      <c r="G23" s="58"/>
      <c r="H23" s="56"/>
      <c r="I23" s="59"/>
      <c r="J23" s="72"/>
      <c r="K23" s="73"/>
      <c r="L23" s="74"/>
      <c r="M23" s="75"/>
      <c r="N23" s="73"/>
      <c r="O23" s="74"/>
    </row>
    <row r="24" spans="1:16" ht="18.75" x14ac:dyDescent="0.3">
      <c r="A24" s="55">
        <f t="shared" si="2"/>
        <v>24</v>
      </c>
      <c r="B24" s="56" t="s">
        <v>66</v>
      </c>
      <c r="C24" s="57" t="str">
        <f>IF('Answer Blanks'!B24='Correct Answers'!B24,1,IF('Answer Blanks'!B24="","",0))</f>
        <v/>
      </c>
      <c r="D24" s="68">
        <f t="shared" si="3"/>
        <v>49</v>
      </c>
      <c r="E24" s="69" t="s">
        <v>66</v>
      </c>
      <c r="F24" s="70" t="str">
        <f>IF('Answer Blanks'!E24='Correct Answers'!E24,1,IF('Answer Blanks'!E24="","",0))</f>
        <v/>
      </c>
      <c r="G24" s="58"/>
      <c r="H24" s="56"/>
      <c r="I24" s="59"/>
      <c r="J24" s="72"/>
      <c r="K24" s="73"/>
      <c r="L24" s="74"/>
      <c r="M24" s="75"/>
      <c r="N24" s="73"/>
      <c r="O24" s="74"/>
    </row>
    <row r="25" spans="1:16" ht="19.5" thickBot="1" x14ac:dyDescent="0.35">
      <c r="A25" s="60">
        <f t="shared" si="2"/>
        <v>25</v>
      </c>
      <c r="B25" s="61" t="s">
        <v>66</v>
      </c>
      <c r="C25" s="57" t="str">
        <f>IF('Answer Blanks'!B25='Correct Answers'!B25,1,IF('Answer Blanks'!B25="","",0))</f>
        <v/>
      </c>
      <c r="D25" s="71">
        <f t="shared" si="3"/>
        <v>50</v>
      </c>
      <c r="E25" s="67" t="s">
        <v>66</v>
      </c>
      <c r="F25" s="70" t="str">
        <f>IF('Answer Blanks'!E25='Correct Answers'!E25,1,IF('Answer Blanks'!E25="","",0))</f>
        <v/>
      </c>
      <c r="G25" s="62"/>
      <c r="H25" s="61"/>
      <c r="I25" s="63"/>
      <c r="J25" s="72"/>
      <c r="K25" s="73"/>
      <c r="L25" s="74"/>
      <c r="M25" s="75"/>
      <c r="N25" s="73"/>
      <c r="O25" s="74"/>
    </row>
    <row r="26" spans="1:16" ht="18.75" thickTop="1" x14ac:dyDescent="0.25">
      <c r="A26" s="49" t="s">
        <v>9</v>
      </c>
      <c r="B26" s="50"/>
      <c r="C26" s="47">
        <f>COUNTIFS(C1:C25,"=1")</f>
        <v>0</v>
      </c>
      <c r="D26" s="103"/>
      <c r="E26" s="104"/>
      <c r="F26" s="103">
        <f>COUNTIFS(F1:F25,"=1")</f>
        <v>0</v>
      </c>
      <c r="G26" s="47"/>
      <c r="H26" s="50"/>
      <c r="I26" s="48">
        <f>COUNTIFS(I1:I3,"=1")</f>
        <v>0</v>
      </c>
      <c r="J26" s="76"/>
      <c r="K26" s="77"/>
      <c r="L26" s="6"/>
      <c r="M26" s="75"/>
      <c r="N26" s="78"/>
      <c r="O26" s="6"/>
      <c r="P26">
        <f>SUM(C26:O26)</f>
        <v>0</v>
      </c>
    </row>
    <row r="27" spans="1:16" ht="18" x14ac:dyDescent="0.25">
      <c r="A27" s="49" t="s">
        <v>10</v>
      </c>
      <c r="B27" s="50"/>
      <c r="C27" s="47">
        <f>COUNTIFS(C1:C25,"=0")</f>
        <v>0</v>
      </c>
      <c r="D27" s="103"/>
      <c r="E27" s="104"/>
      <c r="F27" s="103">
        <f>COUNTIFS(F1:F25,"=0")</f>
        <v>0</v>
      </c>
      <c r="G27" s="47"/>
      <c r="H27" s="50"/>
      <c r="I27" s="48">
        <f>COUNTIFS(I1:I3,"=0")</f>
        <v>0</v>
      </c>
      <c r="J27" s="76"/>
      <c r="K27" s="77"/>
      <c r="L27" s="6"/>
      <c r="M27" s="75"/>
      <c r="N27" s="78"/>
      <c r="O27" s="6"/>
      <c r="P27">
        <f>SUM(C27:O27)</f>
        <v>0</v>
      </c>
    </row>
    <row r="28" spans="1:16" ht="18" x14ac:dyDescent="0.25">
      <c r="A28" s="49" t="s">
        <v>11</v>
      </c>
      <c r="B28" s="50"/>
      <c r="C28" s="47">
        <f>COUNTIFS(C1:C25,"")</f>
        <v>25</v>
      </c>
      <c r="D28" s="103"/>
      <c r="E28" s="104"/>
      <c r="F28" s="103">
        <f>COUNTIFS(F1:F25,"")</f>
        <v>25</v>
      </c>
      <c r="G28" s="47"/>
      <c r="H28" s="50"/>
      <c r="I28" s="48">
        <f>COUNTIFS(I1:I3,"")</f>
        <v>3</v>
      </c>
      <c r="J28" s="76"/>
      <c r="K28" s="77"/>
      <c r="L28" s="6"/>
      <c r="M28" s="75"/>
      <c r="N28" s="78"/>
      <c r="O28" s="6"/>
      <c r="P28">
        <f>SUM(C28:O28)</f>
        <v>53</v>
      </c>
    </row>
    <row r="29" spans="1:16" ht="18" x14ac:dyDescent="0.25">
      <c r="A29" s="49" t="s">
        <v>14</v>
      </c>
      <c r="B29" s="50"/>
      <c r="C29" s="47">
        <f>SUM(C26:C28)</f>
        <v>25</v>
      </c>
      <c r="D29" s="103"/>
      <c r="E29" s="104"/>
      <c r="F29" s="105">
        <f>SUM(F26:F28)</f>
        <v>25</v>
      </c>
      <c r="G29" s="47"/>
      <c r="H29" s="50"/>
      <c r="I29" s="48">
        <f>SUM(I26:I28)</f>
        <v>3</v>
      </c>
      <c r="J29" s="76"/>
      <c r="K29" s="77"/>
      <c r="L29" s="6"/>
      <c r="M29" s="75"/>
      <c r="N29" s="78"/>
      <c r="O29" s="6"/>
      <c r="P29">
        <f>SUM(P26:P28)</f>
        <v>53</v>
      </c>
    </row>
    <row r="31" spans="1:16" x14ac:dyDescent="0.2">
      <c r="F31" s="100" t="s">
        <v>41</v>
      </c>
      <c r="G31" s="37" t="s">
        <v>9</v>
      </c>
      <c r="I31" s="48">
        <f>COUNTIFS(I16:I20,"=1")</f>
        <v>0</v>
      </c>
    </row>
    <row r="32" spans="1:16" x14ac:dyDescent="0.2">
      <c r="G32" s="37" t="s">
        <v>10</v>
      </c>
      <c r="I32" s="48">
        <f>COUNTIFS(I16:I20,"=-0.25")</f>
        <v>0</v>
      </c>
    </row>
    <row r="33" spans="7:16" x14ac:dyDescent="0.2">
      <c r="G33" s="37" t="s">
        <v>11</v>
      </c>
      <c r="I33" s="48">
        <f>COUNTIFS(I16:I20,"=0")</f>
        <v>0</v>
      </c>
    </row>
    <row r="34" spans="7:16" x14ac:dyDescent="0.2">
      <c r="G34" s="37" t="s">
        <v>14</v>
      </c>
      <c r="I34" s="48">
        <f>SUM(I31:I33)</f>
        <v>0</v>
      </c>
      <c r="O34" s="100" t="s">
        <v>42</v>
      </c>
      <c r="P34">
        <f>P26+I31</f>
        <v>0</v>
      </c>
    </row>
  </sheetData>
  <mergeCells count="1">
    <mergeCell ref="G15:I15"/>
  </mergeCells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1"/>
  <sheetViews>
    <sheetView workbookViewId="0">
      <selection activeCell="B16" sqref="B16"/>
    </sheetView>
  </sheetViews>
  <sheetFormatPr defaultRowHeight="12.75" x14ac:dyDescent="0.2"/>
  <cols>
    <col min="1" max="1" width="33.42578125" customWidth="1"/>
    <col min="3" max="3" width="5.42578125" customWidth="1"/>
  </cols>
  <sheetData>
    <row r="1" spans="1:19" ht="13.5" thickBot="1" x14ac:dyDescent="0.25"/>
    <row r="2" spans="1:19" ht="15.75" x14ac:dyDescent="0.25">
      <c r="A2" s="37" t="s">
        <v>12</v>
      </c>
      <c r="B2" s="25">
        <f>'Correct Answers'!P26</f>
        <v>0</v>
      </c>
      <c r="C2" s="26"/>
      <c r="D2" s="37" t="s">
        <v>24</v>
      </c>
      <c r="E2" s="113">
        <f>'Answer Blanks'!L2</f>
        <v>0</v>
      </c>
      <c r="F2" s="106" t="s">
        <v>2</v>
      </c>
      <c r="G2">
        <f>E2*1.5</f>
        <v>0</v>
      </c>
      <c r="I2" s="26" t="s">
        <v>7</v>
      </c>
      <c r="J2" s="26"/>
      <c r="L2" s="180" t="s">
        <v>3</v>
      </c>
      <c r="M2" s="181"/>
    </row>
    <row r="3" spans="1:19" ht="15.75" x14ac:dyDescent="0.25">
      <c r="A3" s="37" t="s">
        <v>13</v>
      </c>
      <c r="B3" s="25">
        <f>'Correct Answers'!P27</f>
        <v>0</v>
      </c>
      <c r="D3" s="37" t="s">
        <v>25</v>
      </c>
      <c r="E3" s="113">
        <f>'Answer Blanks'!L3</f>
        <v>0</v>
      </c>
      <c r="F3" s="106" t="s">
        <v>2</v>
      </c>
      <c r="G3">
        <f>E3*1.5</f>
        <v>0</v>
      </c>
      <c r="I3" s="183">
        <f>ROUND(B11+G11,3)</f>
        <v>0</v>
      </c>
      <c r="J3" s="183"/>
      <c r="L3" s="112" t="s">
        <v>4</v>
      </c>
      <c r="M3" s="107"/>
    </row>
    <row r="4" spans="1:19" x14ac:dyDescent="0.2">
      <c r="A4" s="37" t="s">
        <v>43</v>
      </c>
      <c r="B4" s="25">
        <f>'Correct Answers'!P28</f>
        <v>53</v>
      </c>
      <c r="D4" s="37" t="s">
        <v>26</v>
      </c>
      <c r="E4" s="113">
        <f>'Answer Blanks'!L4</f>
        <v>0</v>
      </c>
      <c r="F4" s="106" t="s">
        <v>23</v>
      </c>
      <c r="G4">
        <f t="shared" ref="G4:G9" si="0">E4*1.4285</f>
        <v>0</v>
      </c>
      <c r="L4" s="108" t="s">
        <v>32</v>
      </c>
      <c r="M4" s="110">
        <v>5</v>
      </c>
    </row>
    <row r="5" spans="1:19" ht="18" x14ac:dyDescent="0.25">
      <c r="A5" s="37"/>
      <c r="B5" s="25"/>
      <c r="D5" s="37" t="s">
        <v>27</v>
      </c>
      <c r="E5" s="113">
        <f>'Answer Blanks'!L5</f>
        <v>0</v>
      </c>
      <c r="F5" s="106" t="s">
        <v>23</v>
      </c>
      <c r="G5">
        <f t="shared" si="0"/>
        <v>0</v>
      </c>
      <c r="I5" s="35" t="s">
        <v>8</v>
      </c>
      <c r="L5" s="108" t="s">
        <v>33</v>
      </c>
      <c r="M5" s="110">
        <v>4</v>
      </c>
    </row>
    <row r="6" spans="1:19" ht="18" x14ac:dyDescent="0.25">
      <c r="A6" s="37" t="s">
        <v>44</v>
      </c>
      <c r="B6" s="25">
        <f>'Correct Answers'!I31</f>
        <v>0</v>
      </c>
      <c r="D6" s="37" t="s">
        <v>28</v>
      </c>
      <c r="E6" s="113">
        <f>'Answer Blanks'!L6</f>
        <v>0</v>
      </c>
      <c r="F6" s="106" t="s">
        <v>23</v>
      </c>
      <c r="G6">
        <f t="shared" si="0"/>
        <v>0</v>
      </c>
      <c r="I6" s="182" t="str">
        <f>IF(I3&lt;=29,"1",IF(I3&lt;=53,"2",IF(I3&lt;=74,"3",IF(I3&lt;=92,"4","5"))))</f>
        <v>1</v>
      </c>
      <c r="J6" s="182"/>
      <c r="L6" s="108" t="s">
        <v>34</v>
      </c>
      <c r="M6" s="110">
        <v>3</v>
      </c>
    </row>
    <row r="7" spans="1:19" x14ac:dyDescent="0.2">
      <c r="A7" s="37" t="s">
        <v>45</v>
      </c>
      <c r="B7" s="25">
        <f>'Correct Answers'!I32</f>
        <v>0</v>
      </c>
      <c r="D7" s="37" t="s">
        <v>29</v>
      </c>
      <c r="E7" s="113">
        <f>'Answer Blanks'!L7</f>
        <v>0</v>
      </c>
      <c r="F7" s="106" t="s">
        <v>23</v>
      </c>
      <c r="G7">
        <f t="shared" si="0"/>
        <v>0</v>
      </c>
      <c r="L7" s="108" t="s">
        <v>35</v>
      </c>
      <c r="M7" s="110">
        <v>2</v>
      </c>
    </row>
    <row r="8" spans="1:19" ht="13.5" thickBot="1" x14ac:dyDescent="0.25">
      <c r="A8" s="37" t="s">
        <v>46</v>
      </c>
      <c r="B8" s="25">
        <f>'Correct Answers'!I33</f>
        <v>0</v>
      </c>
      <c r="D8" s="37" t="s">
        <v>30</v>
      </c>
      <c r="E8" s="113">
        <f>'Answer Blanks'!L8</f>
        <v>0</v>
      </c>
      <c r="F8" s="106" t="s">
        <v>23</v>
      </c>
      <c r="G8">
        <f t="shared" si="0"/>
        <v>0</v>
      </c>
      <c r="L8" s="109" t="s">
        <v>36</v>
      </c>
      <c r="M8" s="111">
        <v>1</v>
      </c>
      <c r="R8" s="43"/>
      <c r="S8" s="14"/>
    </row>
    <row r="9" spans="1:19" x14ac:dyDescent="0.2">
      <c r="D9" s="37" t="s">
        <v>31</v>
      </c>
      <c r="E9" s="113">
        <f>'Answer Blanks'!L9</f>
        <v>0</v>
      </c>
      <c r="F9" s="106" t="s">
        <v>23</v>
      </c>
      <c r="G9">
        <f t="shared" si="0"/>
        <v>0</v>
      </c>
      <c r="R9" s="10"/>
      <c r="S9" s="14"/>
    </row>
    <row r="10" spans="1:19" x14ac:dyDescent="0.2">
      <c r="A10" s="37" t="s">
        <v>64</v>
      </c>
      <c r="B10">
        <f>SUM(B6+B2)</f>
        <v>0</v>
      </c>
      <c r="D10" s="37"/>
      <c r="E10" s="164">
        <f>SUM(E2:E9)</f>
        <v>0</v>
      </c>
      <c r="F10" s="106"/>
      <c r="R10" s="10"/>
      <c r="S10" s="14"/>
    </row>
    <row r="11" spans="1:19" ht="15.75" x14ac:dyDescent="0.25">
      <c r="A11" s="33" t="s">
        <v>5</v>
      </c>
      <c r="B11" s="26">
        <f>(B2+B6)*1.0344</f>
        <v>0</v>
      </c>
      <c r="D11" s="114" t="s">
        <v>6</v>
      </c>
      <c r="E11" s="34"/>
      <c r="F11" s="34"/>
      <c r="G11" s="34">
        <f>SUM(G2:G9)</f>
        <v>0</v>
      </c>
      <c r="R11" s="10"/>
      <c r="S11" s="14"/>
    </row>
  </sheetData>
  <mergeCells count="3">
    <mergeCell ref="L2:M2"/>
    <mergeCell ref="I6:J6"/>
    <mergeCell ref="I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39"/>
  <sheetViews>
    <sheetView tabSelected="1" topLeftCell="A3" zoomScaleNormal="100" workbookViewId="0">
      <pane xSplit="1" topLeftCell="B1" activePane="topRight" state="frozen"/>
      <selection pane="topRight" activeCell="J8" sqref="J8"/>
    </sheetView>
  </sheetViews>
  <sheetFormatPr defaultColWidth="10.7109375" defaultRowHeight="12.75" x14ac:dyDescent="0.2"/>
  <cols>
    <col min="1" max="1" width="36" customWidth="1"/>
    <col min="2" max="2" width="4" customWidth="1"/>
    <col min="3" max="22" width="3.7109375" customWidth="1"/>
    <col min="23" max="23" width="15.7109375" style="10" customWidth="1"/>
    <col min="24" max="24" width="6.42578125" style="14" customWidth="1"/>
    <col min="25" max="25" width="6.28515625" style="14" customWidth="1"/>
    <col min="26" max="26" width="6" customWidth="1"/>
    <col min="27" max="28" width="3.7109375" customWidth="1"/>
  </cols>
  <sheetData>
    <row r="1" spans="1:25" ht="23.25" x14ac:dyDescent="0.35">
      <c r="A1" s="42" t="s">
        <v>16</v>
      </c>
    </row>
    <row r="2" spans="1:25" ht="18.75" thickBot="1" x14ac:dyDescent="0.3">
      <c r="A2" s="35" t="s">
        <v>17</v>
      </c>
    </row>
    <row r="3" spans="1:25" ht="16.5" customHeight="1" thickBot="1" x14ac:dyDescent="0.3">
      <c r="A3" s="27"/>
      <c r="B3" s="122"/>
      <c r="C3" s="185"/>
      <c r="D3" s="185"/>
      <c r="E3" s="185"/>
      <c r="F3" s="185"/>
      <c r="G3" s="185"/>
      <c r="H3" s="185"/>
      <c r="I3" s="122"/>
      <c r="J3" s="185"/>
      <c r="K3" s="185"/>
      <c r="L3" s="185"/>
      <c r="M3" s="185"/>
      <c r="N3" s="82"/>
      <c r="O3" s="82"/>
      <c r="P3" s="82"/>
      <c r="Q3" s="82"/>
      <c r="R3" s="82"/>
      <c r="S3" s="82"/>
      <c r="T3" s="82"/>
      <c r="U3" s="82"/>
      <c r="V3" s="82"/>
      <c r="W3" s="154" t="s">
        <v>55</v>
      </c>
      <c r="X3" s="123">
        <v>0.64</v>
      </c>
      <c r="Y3" s="163">
        <f>'[1]Student Data'!$W$88</f>
        <v>0</v>
      </c>
    </row>
    <row r="4" spans="1:25" ht="15" x14ac:dyDescent="0.25">
      <c r="A4" s="125" t="s">
        <v>47</v>
      </c>
      <c r="B4" s="168">
        <v>4</v>
      </c>
      <c r="C4" s="168">
        <v>13</v>
      </c>
      <c r="D4" s="168">
        <v>18</v>
      </c>
      <c r="E4" s="168">
        <v>20</v>
      </c>
      <c r="F4" s="168">
        <v>21</v>
      </c>
      <c r="G4" s="168">
        <v>22</v>
      </c>
      <c r="H4" s="168">
        <v>23</v>
      </c>
      <c r="I4" s="168">
        <v>32</v>
      </c>
      <c r="J4" s="168">
        <v>40</v>
      </c>
      <c r="K4" s="168">
        <v>53</v>
      </c>
      <c r="L4" s="169">
        <v>121</v>
      </c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3" t="s">
        <v>9</v>
      </c>
      <c r="X4" s="127"/>
      <c r="Y4" s="160"/>
    </row>
    <row r="5" spans="1:25" ht="13.5" thickBot="1" x14ac:dyDescent="0.25">
      <c r="A5" s="128" t="s">
        <v>1</v>
      </c>
      <c r="B5" s="129">
        <v>0</v>
      </c>
      <c r="C5" s="129">
        <v>0</v>
      </c>
      <c r="D5" s="129">
        <f t="shared" ref="D5:K5" ca="1" si="0">INDIRECT("'Long List'!$d"&amp;D4)</f>
        <v>0</v>
      </c>
      <c r="E5" s="129">
        <v>0</v>
      </c>
      <c r="F5" s="129">
        <v>0</v>
      </c>
      <c r="G5" s="129">
        <v>0</v>
      </c>
      <c r="H5" s="129">
        <f t="shared" ca="1" si="0"/>
        <v>0</v>
      </c>
      <c r="I5" s="129">
        <v>0</v>
      </c>
      <c r="J5" s="129">
        <v>0</v>
      </c>
      <c r="K5" s="129">
        <f t="shared" ca="1" si="0"/>
        <v>0</v>
      </c>
      <c r="L5" s="129" t="str">
        <f>'Correct Answers'!I16</f>
        <v/>
      </c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30">
        <f ca="1">SUM(B5:V5)</f>
        <v>0</v>
      </c>
      <c r="X5" s="146">
        <f ca="1">W5/11</f>
        <v>0</v>
      </c>
      <c r="Y5" s="148"/>
    </row>
    <row r="6" spans="1:25" ht="17.100000000000001" customHeight="1" x14ac:dyDescent="0.2"/>
    <row r="7" spans="1:25" ht="18.75" thickBot="1" x14ac:dyDescent="0.3">
      <c r="A7" s="35" t="s">
        <v>18</v>
      </c>
    </row>
    <row r="8" spans="1:25" ht="16.5" thickBot="1" x14ac:dyDescent="0.3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154" t="s">
        <v>55</v>
      </c>
      <c r="X8" s="123">
        <v>0.6</v>
      </c>
      <c r="Y8" s="163">
        <f>'[1]Student Data'!$W$89</f>
        <v>0</v>
      </c>
    </row>
    <row r="9" spans="1:25" ht="15" x14ac:dyDescent="0.25">
      <c r="A9" s="124" t="s">
        <v>48</v>
      </c>
      <c r="B9" s="167">
        <v>3</v>
      </c>
      <c r="C9" s="167">
        <v>5</v>
      </c>
      <c r="D9" s="167">
        <v>7</v>
      </c>
      <c r="E9" s="167">
        <v>9</v>
      </c>
      <c r="F9" s="167">
        <v>16</v>
      </c>
      <c r="G9" s="167">
        <v>17</v>
      </c>
      <c r="H9" s="167">
        <v>19</v>
      </c>
      <c r="I9" s="167">
        <v>26</v>
      </c>
      <c r="J9" s="167">
        <v>30</v>
      </c>
      <c r="K9" s="167">
        <v>36</v>
      </c>
      <c r="L9" s="167">
        <v>39</v>
      </c>
      <c r="M9" s="167">
        <v>41</v>
      </c>
      <c r="N9" s="167">
        <v>42</v>
      </c>
      <c r="O9" s="167">
        <v>43</v>
      </c>
      <c r="P9" s="167">
        <v>44</v>
      </c>
      <c r="Q9" s="167">
        <v>45</v>
      </c>
      <c r="R9" s="167">
        <v>46</v>
      </c>
      <c r="S9" s="167">
        <v>47</v>
      </c>
      <c r="T9" s="167">
        <v>52</v>
      </c>
      <c r="U9" s="167">
        <v>122</v>
      </c>
      <c r="V9" s="167">
        <v>125</v>
      </c>
      <c r="W9" s="13" t="s">
        <v>9</v>
      </c>
      <c r="X9" s="147"/>
      <c r="Y9" s="160"/>
    </row>
    <row r="10" spans="1:25" ht="13.5" thickBot="1" x14ac:dyDescent="0.25">
      <c r="A10" s="7" t="s">
        <v>1</v>
      </c>
      <c r="B10" s="129">
        <f t="shared" ref="B10:T10" ca="1" si="1">INDIRECT("'Long List'!$d"&amp;B9)</f>
        <v>0</v>
      </c>
      <c r="C10" s="129">
        <f t="shared" ca="1" si="1"/>
        <v>0</v>
      </c>
      <c r="D10" s="129">
        <f t="shared" ca="1" si="1"/>
        <v>0</v>
      </c>
      <c r="E10" s="129">
        <f t="shared" ca="1" si="1"/>
        <v>0</v>
      </c>
      <c r="F10" s="129">
        <f t="shared" ca="1" si="1"/>
        <v>0</v>
      </c>
      <c r="G10" s="129">
        <f t="shared" ca="1" si="1"/>
        <v>0</v>
      </c>
      <c r="H10" s="129">
        <f t="shared" ca="1" si="1"/>
        <v>0</v>
      </c>
      <c r="I10" s="129">
        <f t="shared" ca="1" si="1"/>
        <v>0</v>
      </c>
      <c r="J10" s="129">
        <f t="shared" ca="1" si="1"/>
        <v>0</v>
      </c>
      <c r="K10" s="129">
        <f t="shared" ca="1" si="1"/>
        <v>0</v>
      </c>
      <c r="L10" s="129">
        <f t="shared" ca="1" si="1"/>
        <v>0</v>
      </c>
      <c r="M10" s="129">
        <f t="shared" ca="1" si="1"/>
        <v>0</v>
      </c>
      <c r="N10" s="129">
        <f t="shared" ca="1" si="1"/>
        <v>0</v>
      </c>
      <c r="O10" s="129">
        <f t="shared" ca="1" si="1"/>
        <v>0</v>
      </c>
      <c r="P10" s="129">
        <f t="shared" ca="1" si="1"/>
        <v>0</v>
      </c>
      <c r="Q10" s="129">
        <f t="shared" ca="1" si="1"/>
        <v>0</v>
      </c>
      <c r="R10" s="129">
        <f t="shared" ca="1" si="1"/>
        <v>0</v>
      </c>
      <c r="S10" s="129">
        <f t="shared" ca="1" si="1"/>
        <v>0</v>
      </c>
      <c r="T10" s="129">
        <f t="shared" ca="1" si="1"/>
        <v>0</v>
      </c>
      <c r="U10" s="4" t="str">
        <f>'Correct Answers'!I17</f>
        <v/>
      </c>
      <c r="V10" s="4" t="str">
        <f>'Correct Answers'!I20</f>
        <v/>
      </c>
      <c r="W10" s="12">
        <f ca="1">SUM(B10:V10)</f>
        <v>0</v>
      </c>
      <c r="X10" s="148">
        <f ca="1">W10/21</f>
        <v>0</v>
      </c>
      <c r="Y10" s="148"/>
    </row>
    <row r="11" spans="1:25" ht="17.100000000000001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11"/>
      <c r="X11" s="16"/>
      <c r="Y11" s="16"/>
    </row>
    <row r="12" spans="1:25" ht="18.75" thickBot="1" x14ac:dyDescent="0.3">
      <c r="A12" s="149" t="s">
        <v>19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50"/>
      <c r="X12" s="151"/>
      <c r="Y12" s="162"/>
    </row>
    <row r="13" spans="1:25" ht="16.5" thickBot="1" x14ac:dyDescent="0.3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28"/>
      <c r="V13" s="28"/>
      <c r="W13" s="154" t="s">
        <v>55</v>
      </c>
      <c r="X13" s="123">
        <v>0.55000000000000004</v>
      </c>
      <c r="Y13" s="163">
        <f>'[1]Student Data'!$W$90</f>
        <v>0</v>
      </c>
    </row>
    <row r="14" spans="1:25" ht="15" x14ac:dyDescent="0.25">
      <c r="A14" s="124" t="s">
        <v>49</v>
      </c>
      <c r="B14" s="9">
        <v>1</v>
      </c>
      <c r="C14" s="9">
        <v>6</v>
      </c>
      <c r="D14" s="9">
        <v>9</v>
      </c>
      <c r="E14" s="9">
        <v>15</v>
      </c>
      <c r="F14" s="9">
        <v>25</v>
      </c>
      <c r="G14" s="9">
        <v>27</v>
      </c>
      <c r="H14" s="9">
        <v>28</v>
      </c>
      <c r="I14" s="9">
        <v>29</v>
      </c>
      <c r="J14" s="9">
        <v>31</v>
      </c>
      <c r="K14" s="9">
        <v>33</v>
      </c>
      <c r="L14" s="9">
        <v>34</v>
      </c>
      <c r="M14" s="9">
        <v>35</v>
      </c>
      <c r="N14" s="9">
        <v>38</v>
      </c>
      <c r="O14" s="9">
        <v>48</v>
      </c>
      <c r="P14" s="9">
        <v>49</v>
      </c>
      <c r="Q14" s="9">
        <v>50</v>
      </c>
      <c r="R14" s="9">
        <v>51</v>
      </c>
      <c r="S14" s="9">
        <v>124</v>
      </c>
      <c r="T14" s="5"/>
      <c r="U14" s="5"/>
      <c r="V14" s="5"/>
      <c r="W14" s="13" t="s">
        <v>9</v>
      </c>
      <c r="X14" s="17"/>
      <c r="Y14" s="160"/>
    </row>
    <row r="15" spans="1:25" ht="13.5" thickBot="1" x14ac:dyDescent="0.25">
      <c r="A15" s="7" t="s">
        <v>1</v>
      </c>
      <c r="B15" s="129">
        <f t="shared" ref="B15:R15" ca="1" si="2">INDIRECT("'Long List'!$d"&amp;B14)</f>
        <v>0</v>
      </c>
      <c r="C15" s="129">
        <f t="shared" ca="1" si="2"/>
        <v>0</v>
      </c>
      <c r="D15" s="129">
        <f t="shared" ca="1" si="2"/>
        <v>0</v>
      </c>
      <c r="E15" s="129">
        <f t="shared" ca="1" si="2"/>
        <v>0</v>
      </c>
      <c r="F15" s="129">
        <f t="shared" ca="1" si="2"/>
        <v>0</v>
      </c>
      <c r="G15" s="129">
        <f t="shared" ca="1" si="2"/>
        <v>0</v>
      </c>
      <c r="H15" s="129">
        <f t="shared" ca="1" si="2"/>
        <v>0</v>
      </c>
      <c r="I15" s="129">
        <f t="shared" ca="1" si="2"/>
        <v>0</v>
      </c>
      <c r="J15" s="129">
        <f t="shared" ca="1" si="2"/>
        <v>0</v>
      </c>
      <c r="K15" s="129">
        <f t="shared" ca="1" si="2"/>
        <v>0</v>
      </c>
      <c r="L15" s="129">
        <f t="shared" ca="1" si="2"/>
        <v>0</v>
      </c>
      <c r="M15" s="129">
        <f t="shared" ca="1" si="2"/>
        <v>0</v>
      </c>
      <c r="N15" s="129">
        <f t="shared" ca="1" si="2"/>
        <v>0</v>
      </c>
      <c r="O15" s="129">
        <f t="shared" ca="1" si="2"/>
        <v>0</v>
      </c>
      <c r="P15" s="129">
        <f t="shared" ca="1" si="2"/>
        <v>0</v>
      </c>
      <c r="Q15" s="129">
        <f t="shared" ca="1" si="2"/>
        <v>0</v>
      </c>
      <c r="R15" s="129">
        <f t="shared" ca="1" si="2"/>
        <v>0</v>
      </c>
      <c r="S15" s="4" t="str">
        <f>'Correct Answers'!I19</f>
        <v/>
      </c>
      <c r="T15" s="4"/>
      <c r="U15" s="4"/>
      <c r="V15" s="4"/>
      <c r="W15" s="12">
        <f ca="1">SUM(B15:V15)</f>
        <v>0</v>
      </c>
      <c r="X15" s="148">
        <f ca="1">W15/18</f>
        <v>0</v>
      </c>
      <c r="Y15" s="148"/>
    </row>
    <row r="16" spans="1:25" ht="17.100000000000001" customHeight="1" x14ac:dyDescent="0.2">
      <c r="W16"/>
      <c r="X16"/>
      <c r="Y16"/>
    </row>
    <row r="17" spans="1:25" ht="18.75" thickBot="1" x14ac:dyDescent="0.3">
      <c r="A17" s="35" t="s">
        <v>20</v>
      </c>
    </row>
    <row r="18" spans="1:25" ht="16.5" thickBot="1" x14ac:dyDescent="0.3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28"/>
      <c r="V18" s="28"/>
      <c r="W18" s="154" t="s">
        <v>55</v>
      </c>
      <c r="X18" s="123">
        <v>0.65</v>
      </c>
      <c r="Y18" s="163">
        <f>'[1]Student Data'!$W$91</f>
        <v>0</v>
      </c>
    </row>
    <row r="19" spans="1:25" ht="15" x14ac:dyDescent="0.25">
      <c r="A19" s="124" t="s">
        <v>50</v>
      </c>
      <c r="B19" s="9">
        <v>2</v>
      </c>
      <c r="C19" s="9">
        <v>4</v>
      </c>
      <c r="D19" s="9">
        <v>8</v>
      </c>
      <c r="E19" s="9">
        <v>10</v>
      </c>
      <c r="F19" s="9">
        <v>11</v>
      </c>
      <c r="G19" s="9">
        <v>12</v>
      </c>
      <c r="H19" s="9">
        <v>14</v>
      </c>
      <c r="I19" s="9">
        <v>17</v>
      </c>
      <c r="J19" s="9">
        <v>24</v>
      </c>
      <c r="K19" s="9">
        <v>37</v>
      </c>
      <c r="L19" s="9">
        <v>46</v>
      </c>
      <c r="M19" s="9">
        <v>123</v>
      </c>
      <c r="N19" s="9">
        <v>125</v>
      </c>
      <c r="O19" s="9"/>
      <c r="P19" s="9"/>
      <c r="Q19" s="9"/>
      <c r="R19" s="9"/>
      <c r="S19" s="9"/>
      <c r="T19" s="5"/>
      <c r="U19" s="5"/>
      <c r="V19" s="5"/>
      <c r="W19" s="13" t="s">
        <v>9</v>
      </c>
      <c r="X19" s="17"/>
      <c r="Y19" s="160"/>
    </row>
    <row r="20" spans="1:25" ht="13.5" thickBot="1" x14ac:dyDescent="0.25">
      <c r="A20" s="7" t="s">
        <v>1</v>
      </c>
      <c r="B20" s="129">
        <f t="shared" ref="B20:L20" ca="1" si="3">INDIRECT("'Long List'!$d"&amp;B19)</f>
        <v>0</v>
      </c>
      <c r="C20" s="129">
        <f t="shared" ca="1" si="3"/>
        <v>0</v>
      </c>
      <c r="D20" s="129">
        <f t="shared" ca="1" si="3"/>
        <v>0</v>
      </c>
      <c r="E20" s="129">
        <f t="shared" ca="1" si="3"/>
        <v>0</v>
      </c>
      <c r="F20" s="129">
        <f t="shared" ca="1" si="3"/>
        <v>0</v>
      </c>
      <c r="G20" s="129">
        <f t="shared" ca="1" si="3"/>
        <v>0</v>
      </c>
      <c r="H20" s="129">
        <f t="shared" ca="1" si="3"/>
        <v>0</v>
      </c>
      <c r="I20" s="129">
        <f t="shared" ca="1" si="3"/>
        <v>0</v>
      </c>
      <c r="J20" s="129">
        <f t="shared" ca="1" si="3"/>
        <v>0</v>
      </c>
      <c r="K20" s="129">
        <f t="shared" ca="1" si="3"/>
        <v>0</v>
      </c>
      <c r="L20" s="129">
        <f t="shared" ca="1" si="3"/>
        <v>0</v>
      </c>
      <c r="M20" s="4">
        <f>'Correct Answers'!I18</f>
        <v>0</v>
      </c>
      <c r="N20" s="4" t="str">
        <f>'Correct Answers'!I20</f>
        <v/>
      </c>
      <c r="O20" s="4"/>
      <c r="P20" s="4"/>
      <c r="Q20" s="4"/>
      <c r="R20" s="4"/>
      <c r="S20" s="4"/>
      <c r="T20" s="4"/>
      <c r="U20" s="4"/>
      <c r="V20" s="4"/>
      <c r="W20" s="12">
        <f ca="1">SUM(B20:V20)</f>
        <v>0</v>
      </c>
      <c r="X20" s="148">
        <f ca="1">W20/13</f>
        <v>0</v>
      </c>
      <c r="Y20" s="148"/>
    </row>
    <row r="21" spans="1:25" ht="17.100000000000001" customHeight="1" x14ac:dyDescent="0.2">
      <c r="W21"/>
      <c r="X21"/>
      <c r="Y21"/>
    </row>
    <row r="22" spans="1:25" ht="18.75" thickBot="1" x14ac:dyDescent="0.3">
      <c r="A22" s="35" t="s">
        <v>21</v>
      </c>
    </row>
    <row r="23" spans="1:25" ht="16.5" thickBot="1" x14ac:dyDescent="0.3">
      <c r="A23" s="31" t="s">
        <v>22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28"/>
      <c r="V23" s="28"/>
      <c r="W23" s="29"/>
      <c r="X23" s="30"/>
      <c r="Y23" s="163">
        <f>'[1]Student Data'!$W$93</f>
        <v>0</v>
      </c>
    </row>
    <row r="24" spans="1:25" x14ac:dyDescent="0.2">
      <c r="A24" s="8" t="s">
        <v>0</v>
      </c>
      <c r="B24" s="9">
        <v>4</v>
      </c>
      <c r="C24" s="9">
        <v>8</v>
      </c>
      <c r="D24" s="9">
        <v>10</v>
      </c>
      <c r="E24" s="9">
        <v>11</v>
      </c>
      <c r="F24" s="9">
        <v>12</v>
      </c>
      <c r="G24" s="9">
        <v>13</v>
      </c>
      <c r="H24" s="9">
        <v>17</v>
      </c>
      <c r="I24" s="9">
        <v>18</v>
      </c>
      <c r="J24" s="9">
        <v>19</v>
      </c>
      <c r="K24" s="9">
        <v>23</v>
      </c>
      <c r="L24" s="9">
        <v>32</v>
      </c>
      <c r="M24" s="9">
        <v>37</v>
      </c>
      <c r="N24" s="9">
        <v>122</v>
      </c>
      <c r="O24" s="9">
        <v>125</v>
      </c>
      <c r="P24" s="9"/>
      <c r="Q24" s="9"/>
      <c r="R24" s="9"/>
      <c r="S24" s="9"/>
      <c r="T24" s="5"/>
      <c r="U24" s="5"/>
      <c r="V24" s="5"/>
      <c r="W24" s="13" t="s">
        <v>9</v>
      </c>
      <c r="X24" s="17"/>
      <c r="Y24" s="160"/>
    </row>
    <row r="25" spans="1:25" ht="13.5" thickBot="1" x14ac:dyDescent="0.25">
      <c r="A25" s="7" t="s">
        <v>1</v>
      </c>
      <c r="B25" s="129">
        <f t="shared" ref="B25:M25" ca="1" si="4">INDIRECT("'Long List'!$d"&amp;B24)</f>
        <v>0</v>
      </c>
      <c r="C25" s="129">
        <f t="shared" ca="1" si="4"/>
        <v>0</v>
      </c>
      <c r="D25" s="129">
        <f t="shared" ca="1" si="4"/>
        <v>0</v>
      </c>
      <c r="E25" s="129">
        <f t="shared" ca="1" si="4"/>
        <v>0</v>
      </c>
      <c r="F25" s="129">
        <f t="shared" ca="1" si="4"/>
        <v>0</v>
      </c>
      <c r="G25" s="129">
        <f t="shared" ca="1" si="4"/>
        <v>0</v>
      </c>
      <c r="H25" s="129">
        <f t="shared" ca="1" si="4"/>
        <v>0</v>
      </c>
      <c r="I25" s="129">
        <f t="shared" ca="1" si="4"/>
        <v>0</v>
      </c>
      <c r="J25" s="129">
        <f t="shared" ca="1" si="4"/>
        <v>0</v>
      </c>
      <c r="K25" s="129">
        <f t="shared" ca="1" si="4"/>
        <v>0</v>
      </c>
      <c r="L25" s="129">
        <f t="shared" ca="1" si="4"/>
        <v>0</v>
      </c>
      <c r="M25" s="129">
        <f t="shared" ca="1" si="4"/>
        <v>0</v>
      </c>
      <c r="N25" s="4" t="str">
        <f>'Correct Answers'!I17</f>
        <v/>
      </c>
      <c r="O25" s="4" t="str">
        <f>'Correct Answers'!I20</f>
        <v/>
      </c>
      <c r="P25" s="4"/>
      <c r="Q25" s="4"/>
      <c r="R25" s="4"/>
      <c r="S25" s="4"/>
      <c r="T25" s="4"/>
      <c r="U25" s="4"/>
      <c r="V25" s="4"/>
      <c r="W25" s="12">
        <f ca="1">SUM(B25:V25)</f>
        <v>0</v>
      </c>
      <c r="X25" s="148">
        <f ca="1">W25/14</f>
        <v>0</v>
      </c>
      <c r="Y25" s="148"/>
    </row>
    <row r="26" spans="1:25" ht="17.100000000000001" customHeight="1" thickBot="1" x14ac:dyDescent="0.25"/>
    <row r="27" spans="1:25" ht="16.5" thickBot="1" x14ac:dyDescent="0.3">
      <c r="A27" s="31" t="s">
        <v>40</v>
      </c>
      <c r="B27" s="186">
        <v>1</v>
      </c>
      <c r="C27" s="186"/>
      <c r="D27" s="186"/>
      <c r="E27" s="186"/>
      <c r="F27" s="184">
        <v>2</v>
      </c>
      <c r="G27" s="184"/>
      <c r="H27" s="184"/>
      <c r="I27" s="186">
        <v>3</v>
      </c>
      <c r="J27" s="186"/>
      <c r="K27" s="155">
        <v>4</v>
      </c>
      <c r="L27" s="184">
        <v>5</v>
      </c>
      <c r="M27" s="184"/>
      <c r="N27" s="184"/>
      <c r="O27" s="184"/>
      <c r="P27" s="184"/>
      <c r="Q27" s="155">
        <v>6</v>
      </c>
      <c r="R27" s="184">
        <v>9</v>
      </c>
      <c r="S27" s="184"/>
      <c r="T27" s="184"/>
      <c r="U27" s="184">
        <v>10</v>
      </c>
      <c r="V27" s="184"/>
      <c r="W27" s="154" t="s">
        <v>55</v>
      </c>
      <c r="X27" s="123">
        <v>0.63</v>
      </c>
      <c r="Y27" s="163">
        <f>'[1]Student Data'!$W$94</f>
        <v>0</v>
      </c>
    </row>
    <row r="28" spans="1:25" x14ac:dyDescent="0.2">
      <c r="A28" s="131" t="s">
        <v>48</v>
      </c>
      <c r="B28" s="166">
        <v>10</v>
      </c>
      <c r="C28" s="166">
        <v>11</v>
      </c>
      <c r="D28" s="166">
        <v>12</v>
      </c>
      <c r="E28" s="166">
        <v>13</v>
      </c>
      <c r="F28" s="166">
        <v>23</v>
      </c>
      <c r="G28" s="166">
        <v>40</v>
      </c>
      <c r="H28" s="166">
        <v>121</v>
      </c>
      <c r="I28" s="166">
        <v>18</v>
      </c>
      <c r="J28" s="166">
        <v>32</v>
      </c>
      <c r="K28" s="166">
        <v>19</v>
      </c>
      <c r="L28" s="166">
        <v>41</v>
      </c>
      <c r="M28" s="166">
        <v>42</v>
      </c>
      <c r="N28" s="166">
        <v>43</v>
      </c>
      <c r="O28" s="166">
        <v>44</v>
      </c>
      <c r="P28" s="166">
        <v>45</v>
      </c>
      <c r="Q28" s="166">
        <v>122</v>
      </c>
      <c r="R28" s="166">
        <v>28</v>
      </c>
      <c r="S28" s="166">
        <v>30</v>
      </c>
      <c r="T28" s="166">
        <v>50</v>
      </c>
      <c r="U28" s="166">
        <v>2</v>
      </c>
      <c r="V28" s="166">
        <v>37</v>
      </c>
      <c r="W28" s="13" t="s">
        <v>9</v>
      </c>
      <c r="X28" s="15"/>
      <c r="Y28" s="160"/>
    </row>
    <row r="29" spans="1:25" ht="13.5" thickBot="1" x14ac:dyDescent="0.25">
      <c r="A29" s="4" t="s">
        <v>1</v>
      </c>
      <c r="B29" s="129">
        <f t="shared" ref="B29:G29" ca="1" si="5">INDIRECT("'Long List'!$d"&amp;B28)</f>
        <v>0</v>
      </c>
      <c r="C29" s="129">
        <f t="shared" ca="1" si="5"/>
        <v>0</v>
      </c>
      <c r="D29" s="129">
        <f t="shared" ca="1" si="5"/>
        <v>0</v>
      </c>
      <c r="E29" s="129">
        <f t="shared" ca="1" si="5"/>
        <v>0</v>
      </c>
      <c r="F29" s="129">
        <f t="shared" ca="1" si="5"/>
        <v>0</v>
      </c>
      <c r="G29" s="129">
        <f t="shared" ca="1" si="5"/>
        <v>0</v>
      </c>
      <c r="H29" s="4">
        <f t="shared" ref="H29" ca="1" si="6">INDIRECT("'Long List'!$C"&amp;H28)</f>
        <v>0</v>
      </c>
      <c r="I29" s="129">
        <f t="shared" ref="I29:P29" ca="1" si="7">INDIRECT("'Long List'!$d"&amp;I28)</f>
        <v>0</v>
      </c>
      <c r="J29" s="129">
        <f t="shared" ca="1" si="7"/>
        <v>0</v>
      </c>
      <c r="K29" s="129">
        <f t="shared" ca="1" si="7"/>
        <v>0</v>
      </c>
      <c r="L29" s="129">
        <f t="shared" ca="1" si="7"/>
        <v>0</v>
      </c>
      <c r="M29" s="129">
        <f t="shared" ca="1" si="7"/>
        <v>0</v>
      </c>
      <c r="N29" s="129">
        <f t="shared" ca="1" si="7"/>
        <v>0</v>
      </c>
      <c r="O29" s="129">
        <f t="shared" ca="1" si="7"/>
        <v>0</v>
      </c>
      <c r="P29" s="129">
        <f t="shared" ca="1" si="7"/>
        <v>0</v>
      </c>
      <c r="Q29" s="4">
        <f>'Correct Answers'!L21</f>
        <v>0</v>
      </c>
      <c r="R29" s="129">
        <f t="shared" ref="R29:V29" ca="1" si="8">INDIRECT("'Long List'!$d"&amp;R28)</f>
        <v>0</v>
      </c>
      <c r="S29" s="129">
        <f t="shared" ca="1" si="8"/>
        <v>0</v>
      </c>
      <c r="T29" s="129">
        <f t="shared" ca="1" si="8"/>
        <v>0</v>
      </c>
      <c r="U29" s="129">
        <f t="shared" ca="1" si="8"/>
        <v>0</v>
      </c>
      <c r="V29" s="129">
        <f t="shared" ca="1" si="8"/>
        <v>0</v>
      </c>
      <c r="W29" s="12">
        <f ca="1">SUM(B29:V29)</f>
        <v>0</v>
      </c>
      <c r="X29" s="148">
        <f ca="1">W29/21</f>
        <v>0</v>
      </c>
      <c r="Y29" s="148"/>
    </row>
    <row r="30" spans="1:25" ht="17.100000000000001" customHeight="1" thickBot="1" x14ac:dyDescent="0.25"/>
    <row r="31" spans="1:25" ht="16.5" thickBot="1" x14ac:dyDescent="0.3">
      <c r="A31" s="31" t="s">
        <v>51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28"/>
      <c r="V31" s="28"/>
      <c r="W31" s="154" t="s">
        <v>55</v>
      </c>
      <c r="X31" s="123">
        <v>0.36</v>
      </c>
      <c r="Y31" s="163">
        <f>'[1]Student Data'!$W$95</f>
        <v>0</v>
      </c>
    </row>
    <row r="32" spans="1:25" x14ac:dyDescent="0.2">
      <c r="A32" s="8" t="s">
        <v>0</v>
      </c>
      <c r="B32" s="9">
        <v>121</v>
      </c>
      <c r="C32" s="9">
        <v>122</v>
      </c>
      <c r="D32" s="9">
        <v>123</v>
      </c>
      <c r="E32" s="9">
        <v>124</v>
      </c>
      <c r="F32" s="9">
        <v>125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5"/>
      <c r="U32" s="5"/>
      <c r="V32" s="5"/>
      <c r="W32" s="13" t="s">
        <v>9</v>
      </c>
      <c r="X32" s="17"/>
      <c r="Y32" s="160"/>
    </row>
    <row r="33" spans="1:25" ht="13.5" thickBot="1" x14ac:dyDescent="0.25">
      <c r="A33" s="7" t="s">
        <v>1</v>
      </c>
      <c r="B33" s="4" t="str">
        <f>'Correct Answers'!$I16</f>
        <v/>
      </c>
      <c r="C33" s="4" t="str">
        <f>'Correct Answers'!$I17</f>
        <v/>
      </c>
      <c r="D33" s="4">
        <f>'Correct Answers'!$I18</f>
        <v>0</v>
      </c>
      <c r="E33" s="4" t="str">
        <f>'Correct Answers'!$I19</f>
        <v/>
      </c>
      <c r="F33" s="4" t="str">
        <f>'Correct Answers'!$I20</f>
        <v/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12">
        <f>SUM(B33:F33)</f>
        <v>0</v>
      </c>
      <c r="X33" s="148">
        <f>W33/5</f>
        <v>0</v>
      </c>
      <c r="Y33" s="148"/>
    </row>
    <row r="34" spans="1:25" ht="17.100000000000001" customHeight="1" thickBot="1" x14ac:dyDescent="0.25">
      <c r="W34"/>
      <c r="X34"/>
      <c r="Y34"/>
    </row>
    <row r="35" spans="1:25" ht="16.5" thickBot="1" x14ac:dyDescent="0.3">
      <c r="A35" s="31" t="s">
        <v>52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28"/>
      <c r="V35" s="28"/>
      <c r="W35" s="154" t="s">
        <v>55</v>
      </c>
      <c r="X35" s="123">
        <v>0.4</v>
      </c>
      <c r="Y35" s="163">
        <f>'[1]Student Data'!$W$96</f>
        <v>0</v>
      </c>
    </row>
    <row r="36" spans="1:25" x14ac:dyDescent="0.2">
      <c r="A36" s="8" t="s">
        <v>0</v>
      </c>
      <c r="B36" s="9">
        <v>1</v>
      </c>
      <c r="C36" s="9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5"/>
      <c r="U36" s="5"/>
      <c r="V36" s="5"/>
      <c r="W36" s="13"/>
      <c r="X36" s="17"/>
      <c r="Y36" s="160"/>
    </row>
    <row r="37" spans="1:25" x14ac:dyDescent="0.2">
      <c r="A37" s="132" t="s">
        <v>38</v>
      </c>
      <c r="B37" s="145">
        <f>'Answer Blanks'!$L2</f>
        <v>0</v>
      </c>
      <c r="C37" s="145">
        <f>'Answer Blanks'!$L3</f>
        <v>0</v>
      </c>
      <c r="D37" s="145">
        <f>'Answer Blanks'!$L4</f>
        <v>0</v>
      </c>
      <c r="E37" s="145">
        <f>'Answer Blanks'!$L5</f>
        <v>0</v>
      </c>
      <c r="F37" s="145">
        <f>'Answer Blanks'!$L6</f>
        <v>0</v>
      </c>
      <c r="G37" s="145">
        <f>'Answer Blanks'!$L7</f>
        <v>0</v>
      </c>
      <c r="H37" s="145">
        <f>'Answer Blanks'!$L8</f>
        <v>0</v>
      </c>
      <c r="I37" s="145">
        <f>'Answer Blanks'!$L9</f>
        <v>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11">
        <f>SUM(B37:V37)</f>
        <v>0</v>
      </c>
      <c r="X37" s="152">
        <f>W37/W39</f>
        <v>0</v>
      </c>
      <c r="Y37" s="161"/>
    </row>
    <row r="38" spans="1:25" x14ac:dyDescent="0.2">
      <c r="A38" s="132" t="s">
        <v>53</v>
      </c>
      <c r="B38" s="3">
        <v>3.6</v>
      </c>
      <c r="C38" s="3">
        <v>3.7</v>
      </c>
      <c r="D38" s="3">
        <v>2.5499999999999998</v>
      </c>
      <c r="E38" s="3">
        <v>1.64</v>
      </c>
      <c r="F38" s="3">
        <v>1.18</v>
      </c>
      <c r="G38" s="3">
        <v>0.69</v>
      </c>
      <c r="H38" s="3">
        <v>2.19</v>
      </c>
      <c r="I38" s="3">
        <v>0.9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9">
        <f>SUM(B38:I38)</f>
        <v>16.45</v>
      </c>
      <c r="X38" s="153">
        <f>W38/W39</f>
        <v>0.40121951219512192</v>
      </c>
      <c r="Y38" s="152"/>
    </row>
    <row r="39" spans="1:25" ht="13.5" thickBot="1" x14ac:dyDescent="0.25">
      <c r="A39" s="133" t="s">
        <v>54</v>
      </c>
      <c r="B39" s="134">
        <v>10</v>
      </c>
      <c r="C39" s="134">
        <v>10</v>
      </c>
      <c r="D39" s="134">
        <v>4</v>
      </c>
      <c r="E39" s="134">
        <v>4</v>
      </c>
      <c r="F39" s="134">
        <v>4</v>
      </c>
      <c r="G39" s="134">
        <v>3</v>
      </c>
      <c r="H39" s="134">
        <v>3</v>
      </c>
      <c r="I39" s="134">
        <v>3</v>
      </c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>
        <f>SUM(B39:I39)</f>
        <v>41</v>
      </c>
      <c r="X39" s="151"/>
      <c r="Y39" s="151"/>
    </row>
  </sheetData>
  <mergeCells count="9">
    <mergeCell ref="R27:T27"/>
    <mergeCell ref="U27:V27"/>
    <mergeCell ref="C3:H3"/>
    <mergeCell ref="J3:K3"/>
    <mergeCell ref="L3:M3"/>
    <mergeCell ref="B27:E27"/>
    <mergeCell ref="F27:H27"/>
    <mergeCell ref="I27:J27"/>
    <mergeCell ref="L27:P27"/>
  </mergeCells>
  <phoneticPr fontId="3" type="noConversion"/>
  <printOptions horizontalCentered="1" verticalCentered="1"/>
  <pageMargins left="0.5" right="0.5" top="0.5" bottom="0.5" header="0.5" footer="0.5"/>
  <pageSetup scale="72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"/>
  <sheetViews>
    <sheetView workbookViewId="0">
      <selection activeCell="H60" sqref="H60"/>
    </sheetView>
  </sheetViews>
  <sheetFormatPr defaultRowHeight="12.75" x14ac:dyDescent="0.2"/>
  <cols>
    <col min="1" max="1" width="18.28515625" customWidth="1"/>
  </cols>
  <sheetData>
    <row r="1" spans="1:4" ht="18" x14ac:dyDescent="0.25">
      <c r="A1" s="1">
        <v>1</v>
      </c>
      <c r="B1" t="str">
        <f>'Correct Answers'!B1</f>
        <v>e</v>
      </c>
      <c r="C1" s="158">
        <f>'Answer Blanks'!B1</f>
        <v>0</v>
      </c>
      <c r="D1">
        <f>IF(C1=B1,1,0)</f>
        <v>0</v>
      </c>
    </row>
    <row r="2" spans="1:4" ht="18" x14ac:dyDescent="0.25">
      <c r="A2" s="1">
        <v>2</v>
      </c>
      <c r="B2" t="str">
        <f>'Correct Answers'!B2</f>
        <v>e</v>
      </c>
      <c r="C2" s="158">
        <f>'Answer Blanks'!B2</f>
        <v>0</v>
      </c>
      <c r="D2">
        <f t="shared" ref="D2:D63" si="0">IF(C2=B2,1,0)</f>
        <v>0</v>
      </c>
    </row>
    <row r="3" spans="1:4" ht="18" x14ac:dyDescent="0.25">
      <c r="A3" s="1">
        <v>3</v>
      </c>
      <c r="B3" t="str">
        <f>'Correct Answers'!B3</f>
        <v>e</v>
      </c>
      <c r="C3" s="158">
        <f>'Answer Blanks'!B3</f>
        <v>0</v>
      </c>
      <c r="D3">
        <f t="shared" si="0"/>
        <v>0</v>
      </c>
    </row>
    <row r="4" spans="1:4" ht="18" x14ac:dyDescent="0.25">
      <c r="A4" s="1">
        <v>4</v>
      </c>
      <c r="B4" t="str">
        <f>'Correct Answers'!B4</f>
        <v>e</v>
      </c>
      <c r="C4" s="158">
        <f>'Answer Blanks'!B4</f>
        <v>0</v>
      </c>
      <c r="D4">
        <f t="shared" si="0"/>
        <v>0</v>
      </c>
    </row>
    <row r="5" spans="1:4" ht="18" x14ac:dyDescent="0.25">
      <c r="A5" s="1">
        <v>5</v>
      </c>
      <c r="B5" t="str">
        <f>'Correct Answers'!B5</f>
        <v>e</v>
      </c>
      <c r="C5" s="158">
        <f>'Answer Blanks'!B5</f>
        <v>0</v>
      </c>
      <c r="D5">
        <f t="shared" si="0"/>
        <v>0</v>
      </c>
    </row>
    <row r="6" spans="1:4" ht="18" x14ac:dyDescent="0.25">
      <c r="A6" s="1">
        <v>6</v>
      </c>
      <c r="B6" t="str">
        <f>'Correct Answers'!B6</f>
        <v>e</v>
      </c>
      <c r="C6" s="158">
        <f>'Answer Blanks'!B6</f>
        <v>0</v>
      </c>
      <c r="D6">
        <f t="shared" si="0"/>
        <v>0</v>
      </c>
    </row>
    <row r="7" spans="1:4" ht="18" x14ac:dyDescent="0.25">
      <c r="A7" s="1">
        <f>A6+1</f>
        <v>7</v>
      </c>
      <c r="B7" t="str">
        <f>'Correct Answers'!B7</f>
        <v>e</v>
      </c>
      <c r="C7" s="158">
        <f>'Answer Blanks'!B7</f>
        <v>0</v>
      </c>
      <c r="D7">
        <f t="shared" si="0"/>
        <v>0</v>
      </c>
    </row>
    <row r="8" spans="1:4" ht="18" x14ac:dyDescent="0.25">
      <c r="A8" s="1">
        <f t="shared" ref="A8:A20" si="1">A7+1</f>
        <v>8</v>
      </c>
      <c r="B8" t="str">
        <f>'Correct Answers'!B8</f>
        <v>e</v>
      </c>
      <c r="C8" s="158">
        <f>'Answer Blanks'!B8</f>
        <v>0</v>
      </c>
      <c r="D8">
        <f t="shared" si="0"/>
        <v>0</v>
      </c>
    </row>
    <row r="9" spans="1:4" ht="18" x14ac:dyDescent="0.25">
      <c r="A9" s="1">
        <f t="shared" si="1"/>
        <v>9</v>
      </c>
      <c r="B9" t="str">
        <f>'Correct Answers'!B9</f>
        <v>e</v>
      </c>
      <c r="C9" s="158">
        <f>'Answer Blanks'!B9</f>
        <v>0</v>
      </c>
      <c r="D9">
        <f t="shared" si="0"/>
        <v>0</v>
      </c>
    </row>
    <row r="10" spans="1:4" ht="18" x14ac:dyDescent="0.25">
      <c r="A10" s="1">
        <f t="shared" si="1"/>
        <v>10</v>
      </c>
      <c r="B10" t="str">
        <f>'Correct Answers'!B10</f>
        <v>e</v>
      </c>
      <c r="C10" s="158">
        <f>'Answer Blanks'!B10</f>
        <v>0</v>
      </c>
      <c r="D10">
        <f t="shared" si="0"/>
        <v>0</v>
      </c>
    </row>
    <row r="11" spans="1:4" ht="18" x14ac:dyDescent="0.25">
      <c r="A11" s="1">
        <f t="shared" si="1"/>
        <v>11</v>
      </c>
      <c r="B11" t="str">
        <f>'Correct Answers'!B11</f>
        <v>e</v>
      </c>
      <c r="C11" s="158">
        <f>'Answer Blanks'!B11</f>
        <v>0</v>
      </c>
      <c r="D11">
        <f t="shared" si="0"/>
        <v>0</v>
      </c>
    </row>
    <row r="12" spans="1:4" ht="18" x14ac:dyDescent="0.25">
      <c r="A12" s="1">
        <f t="shared" si="1"/>
        <v>12</v>
      </c>
      <c r="B12" t="str">
        <f>'Correct Answers'!B12</f>
        <v>e</v>
      </c>
      <c r="C12" s="158">
        <f>'Answer Blanks'!B12</f>
        <v>0</v>
      </c>
      <c r="D12">
        <f t="shared" si="0"/>
        <v>0</v>
      </c>
    </row>
    <row r="13" spans="1:4" ht="18" x14ac:dyDescent="0.25">
      <c r="A13" s="1">
        <f t="shared" si="1"/>
        <v>13</v>
      </c>
      <c r="B13" t="str">
        <f>'Correct Answers'!B13</f>
        <v>e</v>
      </c>
      <c r="C13" s="158">
        <f>'Answer Blanks'!B13</f>
        <v>0</v>
      </c>
      <c r="D13">
        <f t="shared" si="0"/>
        <v>0</v>
      </c>
    </row>
    <row r="14" spans="1:4" ht="18" x14ac:dyDescent="0.25">
      <c r="A14" s="1">
        <f t="shared" si="1"/>
        <v>14</v>
      </c>
      <c r="B14" t="str">
        <f>'Correct Answers'!B14</f>
        <v>e</v>
      </c>
      <c r="C14" s="158">
        <f>'Answer Blanks'!B14</f>
        <v>0</v>
      </c>
      <c r="D14">
        <f t="shared" si="0"/>
        <v>0</v>
      </c>
    </row>
    <row r="15" spans="1:4" ht="18" x14ac:dyDescent="0.25">
      <c r="A15" s="1">
        <f t="shared" si="1"/>
        <v>15</v>
      </c>
      <c r="B15" t="str">
        <f>'Correct Answers'!B15</f>
        <v>e</v>
      </c>
      <c r="C15" s="158">
        <f>'Answer Blanks'!B15</f>
        <v>0</v>
      </c>
      <c r="D15">
        <f t="shared" si="0"/>
        <v>0</v>
      </c>
    </row>
    <row r="16" spans="1:4" ht="18" x14ac:dyDescent="0.25">
      <c r="A16" s="1">
        <f t="shared" si="1"/>
        <v>16</v>
      </c>
      <c r="B16" t="str">
        <f>'Correct Answers'!B16</f>
        <v>e</v>
      </c>
      <c r="C16" s="158">
        <f>'Answer Blanks'!B16</f>
        <v>0</v>
      </c>
      <c r="D16">
        <f t="shared" si="0"/>
        <v>0</v>
      </c>
    </row>
    <row r="17" spans="1:4" ht="18" x14ac:dyDescent="0.25">
      <c r="A17" s="1">
        <f t="shared" si="1"/>
        <v>17</v>
      </c>
      <c r="B17" t="str">
        <f>'Correct Answers'!B17</f>
        <v>e</v>
      </c>
      <c r="C17" s="158">
        <f>'Answer Blanks'!B17</f>
        <v>0</v>
      </c>
      <c r="D17">
        <f t="shared" si="0"/>
        <v>0</v>
      </c>
    </row>
    <row r="18" spans="1:4" ht="18" x14ac:dyDescent="0.25">
      <c r="A18" s="1">
        <f t="shared" si="1"/>
        <v>18</v>
      </c>
      <c r="B18" t="str">
        <f>'Correct Answers'!B18</f>
        <v>e</v>
      </c>
      <c r="C18" s="158">
        <f>'Answer Blanks'!B18</f>
        <v>0</v>
      </c>
      <c r="D18">
        <f t="shared" si="0"/>
        <v>0</v>
      </c>
    </row>
    <row r="19" spans="1:4" ht="18" x14ac:dyDescent="0.25">
      <c r="A19" s="1">
        <f t="shared" si="1"/>
        <v>19</v>
      </c>
      <c r="B19" t="str">
        <f>'Correct Answers'!B19</f>
        <v>e</v>
      </c>
      <c r="C19" s="158">
        <f>'Answer Blanks'!B19</f>
        <v>0</v>
      </c>
      <c r="D19">
        <f t="shared" si="0"/>
        <v>0</v>
      </c>
    </row>
    <row r="20" spans="1:4" ht="18" x14ac:dyDescent="0.25">
      <c r="A20" s="1">
        <f t="shared" si="1"/>
        <v>20</v>
      </c>
      <c r="B20" t="str">
        <f>'Correct Answers'!B20</f>
        <v>e</v>
      </c>
      <c r="C20" s="158">
        <f>'Answer Blanks'!B20</f>
        <v>0</v>
      </c>
      <c r="D20">
        <f t="shared" si="0"/>
        <v>0</v>
      </c>
    </row>
    <row r="21" spans="1:4" ht="18" x14ac:dyDescent="0.25">
      <c r="A21" s="1">
        <f>A20+1</f>
        <v>21</v>
      </c>
      <c r="B21" t="str">
        <f>'Correct Answers'!B21</f>
        <v>e</v>
      </c>
      <c r="C21" s="158">
        <f>'Answer Blanks'!B21</f>
        <v>0</v>
      </c>
      <c r="D21">
        <f t="shared" si="0"/>
        <v>0</v>
      </c>
    </row>
    <row r="22" spans="1:4" ht="18" x14ac:dyDescent="0.25">
      <c r="A22" s="1">
        <f>A21+1</f>
        <v>22</v>
      </c>
      <c r="B22" t="str">
        <f>'Correct Answers'!B22</f>
        <v>e</v>
      </c>
      <c r="C22" s="158">
        <f>'Answer Blanks'!B22</f>
        <v>0</v>
      </c>
      <c r="D22">
        <f t="shared" si="0"/>
        <v>0</v>
      </c>
    </row>
    <row r="23" spans="1:4" ht="18" x14ac:dyDescent="0.25">
      <c r="A23" s="1">
        <f>A22+1</f>
        <v>23</v>
      </c>
      <c r="B23" t="str">
        <f>'Correct Answers'!B23</f>
        <v>e</v>
      </c>
      <c r="C23" s="158">
        <f>'Answer Blanks'!B23</f>
        <v>0</v>
      </c>
      <c r="D23">
        <f t="shared" si="0"/>
        <v>0</v>
      </c>
    </row>
    <row r="24" spans="1:4" ht="18" x14ac:dyDescent="0.25">
      <c r="A24" s="1">
        <f>A23+1</f>
        <v>24</v>
      </c>
      <c r="B24" t="str">
        <f>'Correct Answers'!B24</f>
        <v>e</v>
      </c>
      <c r="C24" s="158">
        <f>'Answer Blanks'!B24</f>
        <v>0</v>
      </c>
      <c r="D24">
        <f t="shared" si="0"/>
        <v>0</v>
      </c>
    </row>
    <row r="25" spans="1:4" ht="18" x14ac:dyDescent="0.25">
      <c r="A25" s="1">
        <v>25</v>
      </c>
      <c r="B25" t="str">
        <f>'Correct Answers'!B25</f>
        <v>e</v>
      </c>
      <c r="C25" s="158">
        <f>'Answer Blanks'!B25</f>
        <v>0</v>
      </c>
      <c r="D25">
        <f t="shared" si="0"/>
        <v>0</v>
      </c>
    </row>
    <row r="26" spans="1:4" ht="18" x14ac:dyDescent="0.25">
      <c r="A26" s="1">
        <f t="shared" ref="A26:A48" si="2">A25+1</f>
        <v>26</v>
      </c>
      <c r="B26" t="str">
        <f>'Correct Answers'!E1</f>
        <v>e</v>
      </c>
      <c r="C26" s="158">
        <f>'Answer Blanks'!E1</f>
        <v>0</v>
      </c>
      <c r="D26">
        <f t="shared" si="0"/>
        <v>0</v>
      </c>
    </row>
    <row r="27" spans="1:4" ht="18" x14ac:dyDescent="0.25">
      <c r="A27" s="1">
        <f t="shared" si="2"/>
        <v>27</v>
      </c>
      <c r="B27" t="str">
        <f>'Correct Answers'!E2</f>
        <v>e</v>
      </c>
      <c r="C27" s="158">
        <f>'Answer Blanks'!E2</f>
        <v>0</v>
      </c>
      <c r="D27">
        <f t="shared" si="0"/>
        <v>0</v>
      </c>
    </row>
    <row r="28" spans="1:4" ht="18" x14ac:dyDescent="0.25">
      <c r="A28" s="1">
        <f t="shared" si="2"/>
        <v>28</v>
      </c>
      <c r="B28" t="str">
        <f>'Correct Answers'!E3</f>
        <v>e</v>
      </c>
      <c r="C28" s="158">
        <f>'Answer Blanks'!E3</f>
        <v>0</v>
      </c>
      <c r="D28">
        <f t="shared" si="0"/>
        <v>0</v>
      </c>
    </row>
    <row r="29" spans="1:4" ht="18" x14ac:dyDescent="0.25">
      <c r="A29" s="1">
        <f t="shared" si="2"/>
        <v>29</v>
      </c>
      <c r="B29" t="str">
        <f>'Correct Answers'!E4</f>
        <v>e</v>
      </c>
      <c r="C29" s="158">
        <f>'Answer Blanks'!E4</f>
        <v>0</v>
      </c>
      <c r="D29">
        <f t="shared" si="0"/>
        <v>0</v>
      </c>
    </row>
    <row r="30" spans="1:4" ht="18" x14ac:dyDescent="0.25">
      <c r="A30" s="1">
        <f t="shared" si="2"/>
        <v>30</v>
      </c>
      <c r="B30" t="str">
        <f>'Correct Answers'!E5</f>
        <v>e</v>
      </c>
      <c r="C30" s="158">
        <f>'Answer Blanks'!E5</f>
        <v>0</v>
      </c>
      <c r="D30">
        <f t="shared" si="0"/>
        <v>0</v>
      </c>
    </row>
    <row r="31" spans="1:4" ht="18" x14ac:dyDescent="0.25">
      <c r="A31" s="1">
        <f t="shared" si="2"/>
        <v>31</v>
      </c>
      <c r="B31" t="str">
        <f>'Correct Answers'!E6</f>
        <v>e</v>
      </c>
      <c r="C31" s="158">
        <f>'Answer Blanks'!E6</f>
        <v>0</v>
      </c>
      <c r="D31">
        <f t="shared" si="0"/>
        <v>0</v>
      </c>
    </row>
    <row r="32" spans="1:4" ht="18" x14ac:dyDescent="0.25">
      <c r="A32" s="1">
        <f t="shared" si="2"/>
        <v>32</v>
      </c>
      <c r="B32" t="str">
        <f>'Correct Answers'!E7</f>
        <v>e</v>
      </c>
      <c r="C32" s="158">
        <f>'Answer Blanks'!E7</f>
        <v>0</v>
      </c>
      <c r="D32">
        <f t="shared" si="0"/>
        <v>0</v>
      </c>
    </row>
    <row r="33" spans="1:4" ht="18" x14ac:dyDescent="0.25">
      <c r="A33" s="1">
        <f t="shared" si="2"/>
        <v>33</v>
      </c>
      <c r="B33" t="str">
        <f>'Correct Answers'!E8</f>
        <v>e</v>
      </c>
      <c r="C33" s="158">
        <f>'Answer Blanks'!E8</f>
        <v>0</v>
      </c>
      <c r="D33">
        <f t="shared" si="0"/>
        <v>0</v>
      </c>
    </row>
    <row r="34" spans="1:4" ht="18" x14ac:dyDescent="0.25">
      <c r="A34" s="1">
        <f t="shared" si="2"/>
        <v>34</v>
      </c>
      <c r="B34" t="str">
        <f>'Correct Answers'!E9</f>
        <v>e</v>
      </c>
      <c r="C34" s="158">
        <f>'Answer Blanks'!E9</f>
        <v>0</v>
      </c>
      <c r="D34">
        <f t="shared" si="0"/>
        <v>0</v>
      </c>
    </row>
    <row r="35" spans="1:4" ht="18" x14ac:dyDescent="0.25">
      <c r="A35" s="1">
        <f t="shared" si="2"/>
        <v>35</v>
      </c>
      <c r="B35" t="str">
        <f>'Correct Answers'!E10</f>
        <v>e</v>
      </c>
      <c r="C35" s="158">
        <f>'Answer Blanks'!E10</f>
        <v>0</v>
      </c>
      <c r="D35">
        <f t="shared" si="0"/>
        <v>0</v>
      </c>
    </row>
    <row r="36" spans="1:4" ht="18" x14ac:dyDescent="0.25">
      <c r="A36" s="1">
        <f t="shared" si="2"/>
        <v>36</v>
      </c>
      <c r="B36" t="str">
        <f>'Correct Answers'!E11</f>
        <v>e</v>
      </c>
      <c r="C36" s="158">
        <f>'Answer Blanks'!E11</f>
        <v>0</v>
      </c>
      <c r="D36">
        <f t="shared" si="0"/>
        <v>0</v>
      </c>
    </row>
    <row r="37" spans="1:4" ht="18" x14ac:dyDescent="0.25">
      <c r="A37" s="1">
        <f t="shared" si="2"/>
        <v>37</v>
      </c>
      <c r="B37" t="str">
        <f>'Correct Answers'!E12</f>
        <v>e</v>
      </c>
      <c r="C37" s="158">
        <f>'Answer Blanks'!E12</f>
        <v>0</v>
      </c>
      <c r="D37">
        <f t="shared" si="0"/>
        <v>0</v>
      </c>
    </row>
    <row r="38" spans="1:4" ht="18" x14ac:dyDescent="0.25">
      <c r="A38" s="1">
        <f t="shared" si="2"/>
        <v>38</v>
      </c>
      <c r="B38" t="str">
        <f>'Correct Answers'!E13</f>
        <v>e</v>
      </c>
      <c r="C38" s="158">
        <f>'Answer Blanks'!E13</f>
        <v>0</v>
      </c>
      <c r="D38">
        <f t="shared" si="0"/>
        <v>0</v>
      </c>
    </row>
    <row r="39" spans="1:4" ht="18" x14ac:dyDescent="0.25">
      <c r="A39" s="1">
        <f t="shared" si="2"/>
        <v>39</v>
      </c>
      <c r="B39" t="str">
        <f>'Correct Answers'!E14</f>
        <v>e</v>
      </c>
      <c r="C39" s="158">
        <f>'Answer Blanks'!E14</f>
        <v>0</v>
      </c>
      <c r="D39">
        <f t="shared" si="0"/>
        <v>0</v>
      </c>
    </row>
    <row r="40" spans="1:4" ht="18" x14ac:dyDescent="0.25">
      <c r="A40" s="1">
        <f t="shared" si="2"/>
        <v>40</v>
      </c>
      <c r="B40" t="str">
        <f>'Correct Answers'!E15</f>
        <v>e</v>
      </c>
      <c r="C40" s="158">
        <f>'Answer Blanks'!E15</f>
        <v>0</v>
      </c>
      <c r="D40">
        <f t="shared" si="0"/>
        <v>0</v>
      </c>
    </row>
    <row r="41" spans="1:4" ht="18" x14ac:dyDescent="0.25">
      <c r="A41" s="1">
        <f t="shared" si="2"/>
        <v>41</v>
      </c>
      <c r="B41" t="str">
        <f>'Correct Answers'!E16</f>
        <v>e</v>
      </c>
      <c r="C41" s="158">
        <f>'Answer Blanks'!E16</f>
        <v>0</v>
      </c>
      <c r="D41">
        <f t="shared" si="0"/>
        <v>0</v>
      </c>
    </row>
    <row r="42" spans="1:4" ht="18" x14ac:dyDescent="0.25">
      <c r="A42" s="1">
        <f t="shared" si="2"/>
        <v>42</v>
      </c>
      <c r="B42" t="str">
        <f>'Correct Answers'!E17</f>
        <v>e</v>
      </c>
      <c r="C42" s="158">
        <f>'Answer Blanks'!E17</f>
        <v>0</v>
      </c>
      <c r="D42">
        <f t="shared" si="0"/>
        <v>0</v>
      </c>
    </row>
    <row r="43" spans="1:4" ht="18" x14ac:dyDescent="0.25">
      <c r="A43" s="1">
        <f t="shared" si="2"/>
        <v>43</v>
      </c>
      <c r="B43" t="str">
        <f>'Correct Answers'!E18</f>
        <v>e</v>
      </c>
      <c r="C43" s="158">
        <f>'Answer Blanks'!E18</f>
        <v>0</v>
      </c>
      <c r="D43">
        <f t="shared" si="0"/>
        <v>0</v>
      </c>
    </row>
    <row r="44" spans="1:4" ht="18" x14ac:dyDescent="0.25">
      <c r="A44" s="1">
        <f t="shared" si="2"/>
        <v>44</v>
      </c>
      <c r="B44" t="str">
        <f>'Correct Answers'!E19</f>
        <v>e</v>
      </c>
      <c r="C44" s="158">
        <f>'Answer Blanks'!E19</f>
        <v>0</v>
      </c>
      <c r="D44">
        <f t="shared" si="0"/>
        <v>0</v>
      </c>
    </row>
    <row r="45" spans="1:4" ht="18" x14ac:dyDescent="0.25">
      <c r="A45" s="1">
        <f t="shared" si="2"/>
        <v>45</v>
      </c>
      <c r="B45" t="str">
        <f>'Correct Answers'!E20</f>
        <v>e</v>
      </c>
      <c r="C45" s="158">
        <f>'Answer Blanks'!E20</f>
        <v>0</v>
      </c>
      <c r="D45">
        <f t="shared" si="0"/>
        <v>0</v>
      </c>
    </row>
    <row r="46" spans="1:4" ht="18" x14ac:dyDescent="0.25">
      <c r="A46" s="1">
        <f t="shared" si="2"/>
        <v>46</v>
      </c>
      <c r="B46" t="str">
        <f>'Correct Answers'!E21</f>
        <v>e</v>
      </c>
      <c r="C46" s="158">
        <f>'Answer Blanks'!E21</f>
        <v>0</v>
      </c>
      <c r="D46">
        <f t="shared" si="0"/>
        <v>0</v>
      </c>
    </row>
    <row r="47" spans="1:4" ht="18" x14ac:dyDescent="0.25">
      <c r="A47" s="1">
        <f t="shared" si="2"/>
        <v>47</v>
      </c>
      <c r="B47" t="str">
        <f>'Correct Answers'!E22</f>
        <v>e</v>
      </c>
      <c r="C47" s="158">
        <f>'Answer Blanks'!E22</f>
        <v>0</v>
      </c>
      <c r="D47">
        <f t="shared" si="0"/>
        <v>0</v>
      </c>
    </row>
    <row r="48" spans="1:4" ht="18" x14ac:dyDescent="0.25">
      <c r="A48" s="1">
        <f t="shared" si="2"/>
        <v>48</v>
      </c>
      <c r="B48" t="str">
        <f>'Correct Answers'!E23</f>
        <v>e</v>
      </c>
      <c r="C48" s="158">
        <f>'Answer Blanks'!E23</f>
        <v>0</v>
      </c>
      <c r="D48">
        <f t="shared" si="0"/>
        <v>0</v>
      </c>
    </row>
    <row r="49" spans="1:4" ht="18" x14ac:dyDescent="0.25">
      <c r="A49" s="1">
        <v>49</v>
      </c>
      <c r="B49" t="str">
        <f>'Correct Answers'!E24</f>
        <v>e</v>
      </c>
      <c r="C49" s="158">
        <f>'Answer Blanks'!E24</f>
        <v>0</v>
      </c>
      <c r="D49">
        <f t="shared" si="0"/>
        <v>0</v>
      </c>
    </row>
    <row r="50" spans="1:4" ht="18" x14ac:dyDescent="0.25">
      <c r="A50" s="1">
        <f>A49+1</f>
        <v>50</v>
      </c>
      <c r="B50" t="str">
        <f>'Correct Answers'!E25</f>
        <v>e</v>
      </c>
      <c r="C50" s="158">
        <f>'Answer Blanks'!E25</f>
        <v>0</v>
      </c>
      <c r="D50">
        <f t="shared" si="0"/>
        <v>0</v>
      </c>
    </row>
    <row r="51" spans="1:4" ht="18" x14ac:dyDescent="0.25">
      <c r="A51" s="1">
        <f>A50+1</f>
        <v>51</v>
      </c>
      <c r="B51" t="str">
        <f>'Correct Answers'!H1</f>
        <v>e</v>
      </c>
      <c r="C51" s="158">
        <f>'Answer Blanks'!H1</f>
        <v>0</v>
      </c>
      <c r="D51">
        <f t="shared" si="0"/>
        <v>0</v>
      </c>
    </row>
    <row r="52" spans="1:4" ht="18" x14ac:dyDescent="0.25">
      <c r="A52" s="1">
        <f>A51+1</f>
        <v>52</v>
      </c>
      <c r="B52" t="str">
        <f>'Correct Answers'!H2</f>
        <v>e</v>
      </c>
      <c r="C52" s="158">
        <f>'Answer Blanks'!H2</f>
        <v>0</v>
      </c>
      <c r="D52">
        <f t="shared" si="0"/>
        <v>0</v>
      </c>
    </row>
    <row r="53" spans="1:4" ht="18" x14ac:dyDescent="0.25">
      <c r="A53" s="1">
        <f>A52+1</f>
        <v>53</v>
      </c>
      <c r="B53" t="str">
        <f>'Correct Answers'!H3</f>
        <v>e</v>
      </c>
      <c r="C53" s="158">
        <f>'Answer Blanks'!H3</f>
        <v>0</v>
      </c>
      <c r="D53">
        <f t="shared" si="0"/>
        <v>0</v>
      </c>
    </row>
    <row r="54" spans="1:4" ht="18" x14ac:dyDescent="0.25">
      <c r="A54" s="170">
        <f t="shared" ref="A54:A63" si="3">A53+1</f>
        <v>54</v>
      </c>
      <c r="B54" s="171" t="s">
        <v>65</v>
      </c>
      <c r="C54" s="172">
        <f>'Answer Blanks'!H4</f>
        <v>0</v>
      </c>
      <c r="D54">
        <v>0</v>
      </c>
    </row>
    <row r="55" spans="1:4" ht="18" x14ac:dyDescent="0.25">
      <c r="A55" s="170">
        <f t="shared" si="3"/>
        <v>55</v>
      </c>
      <c r="B55" s="171" t="s">
        <v>65</v>
      </c>
      <c r="C55" s="172">
        <f>'Answer Blanks'!H5</f>
        <v>0</v>
      </c>
      <c r="D55">
        <v>0</v>
      </c>
    </row>
    <row r="56" spans="1:4" ht="18" x14ac:dyDescent="0.25">
      <c r="A56" s="170">
        <f t="shared" si="3"/>
        <v>56</v>
      </c>
      <c r="B56" s="171" t="s">
        <v>65</v>
      </c>
      <c r="C56" s="172">
        <f>'Answer Blanks'!H6</f>
        <v>0</v>
      </c>
      <c r="D56">
        <v>0</v>
      </c>
    </row>
    <row r="57" spans="1:4" ht="18" x14ac:dyDescent="0.25">
      <c r="A57" s="170">
        <f t="shared" si="3"/>
        <v>57</v>
      </c>
      <c r="B57" s="171" t="s">
        <v>65</v>
      </c>
      <c r="C57" s="172">
        <f>'Answer Blanks'!H7</f>
        <v>0</v>
      </c>
      <c r="D57">
        <f t="shared" si="0"/>
        <v>0</v>
      </c>
    </row>
    <row r="58" spans="1:4" ht="18" x14ac:dyDescent="0.25">
      <c r="A58" s="170">
        <f t="shared" si="3"/>
        <v>58</v>
      </c>
      <c r="B58" s="171" t="s">
        <v>65</v>
      </c>
      <c r="C58" s="172">
        <f>'Answer Blanks'!H8</f>
        <v>0</v>
      </c>
      <c r="D58">
        <f t="shared" si="0"/>
        <v>0</v>
      </c>
    </row>
    <row r="59" spans="1:4" ht="18" x14ac:dyDescent="0.25">
      <c r="A59" s="170">
        <f t="shared" si="3"/>
        <v>59</v>
      </c>
      <c r="B59" s="171" t="s">
        <v>65</v>
      </c>
      <c r="C59" s="172">
        <f>'Answer Blanks'!H9</f>
        <v>0</v>
      </c>
      <c r="D59">
        <f t="shared" si="0"/>
        <v>0</v>
      </c>
    </row>
    <row r="60" spans="1:4" ht="18" x14ac:dyDescent="0.25">
      <c r="A60" s="170">
        <f t="shared" si="3"/>
        <v>60</v>
      </c>
      <c r="B60" s="171" t="s">
        <v>65</v>
      </c>
      <c r="C60" s="172">
        <f>'Answer Blanks'!H10</f>
        <v>0</v>
      </c>
      <c r="D60">
        <f t="shared" si="0"/>
        <v>0</v>
      </c>
    </row>
    <row r="61" spans="1:4" ht="18" x14ac:dyDescent="0.25">
      <c r="A61" s="170">
        <f t="shared" si="3"/>
        <v>61</v>
      </c>
      <c r="B61" s="171" t="s">
        <v>65</v>
      </c>
      <c r="C61" s="172">
        <f>'Answer Blanks'!H11</f>
        <v>0</v>
      </c>
      <c r="D61">
        <f t="shared" si="0"/>
        <v>0</v>
      </c>
    </row>
    <row r="62" spans="1:4" ht="18" x14ac:dyDescent="0.25">
      <c r="A62" s="170">
        <f t="shared" si="3"/>
        <v>62</v>
      </c>
      <c r="B62" s="171" t="s">
        <v>65</v>
      </c>
      <c r="C62" s="172">
        <f>'Answer Blanks'!H12</f>
        <v>0</v>
      </c>
      <c r="D62">
        <f t="shared" si="0"/>
        <v>0</v>
      </c>
    </row>
    <row r="63" spans="1:4" ht="18" x14ac:dyDescent="0.25">
      <c r="A63" s="170">
        <f t="shared" si="3"/>
        <v>63</v>
      </c>
      <c r="B63" s="171" t="s">
        <v>65</v>
      </c>
      <c r="C63" s="172">
        <f>'Answer Blanks'!H13</f>
        <v>0</v>
      </c>
      <c r="D63">
        <f t="shared" si="0"/>
        <v>0</v>
      </c>
    </row>
    <row r="64" spans="1:4" ht="18" x14ac:dyDescent="0.25">
      <c r="A64" s="1"/>
      <c r="B64" s="2"/>
    </row>
    <row r="65" spans="1:4" ht="18" x14ac:dyDescent="0.25">
      <c r="A65" s="1" t="s">
        <v>15</v>
      </c>
      <c r="B65" s="2"/>
    </row>
    <row r="66" spans="1:4" ht="18" x14ac:dyDescent="0.25">
      <c r="A66" s="1">
        <v>121</v>
      </c>
      <c r="B66">
        <f>'Correct Answers'!H16</f>
        <v>0</v>
      </c>
      <c r="C66" s="159">
        <f>'Answer Blanks'!H16</f>
        <v>0</v>
      </c>
      <c r="D66" t="str">
        <f>'Correct Answers'!I16</f>
        <v/>
      </c>
    </row>
    <row r="67" spans="1:4" ht="18" x14ac:dyDescent="0.25">
      <c r="A67" s="1">
        <v>122</v>
      </c>
      <c r="B67">
        <f>'Correct Answers'!H17</f>
        <v>0</v>
      </c>
      <c r="C67" s="159">
        <f>'Answer Blanks'!H17</f>
        <v>0</v>
      </c>
      <c r="D67" t="str">
        <f>'Correct Answers'!I17</f>
        <v/>
      </c>
    </row>
    <row r="68" spans="1:4" ht="18" x14ac:dyDescent="0.25">
      <c r="A68" s="1">
        <v>123</v>
      </c>
      <c r="B68">
        <f>'Correct Answers'!H18</f>
        <v>0</v>
      </c>
      <c r="C68" s="159">
        <f>'Answer Blanks'!H18</f>
        <v>0</v>
      </c>
      <c r="D68">
        <f>'Correct Answers'!I18</f>
        <v>0</v>
      </c>
    </row>
    <row r="69" spans="1:4" ht="18" x14ac:dyDescent="0.25">
      <c r="A69" s="1">
        <v>124</v>
      </c>
      <c r="B69">
        <f>'Correct Answers'!H19</f>
        <v>0</v>
      </c>
      <c r="C69" s="159">
        <f>'Answer Blanks'!H19</f>
        <v>0</v>
      </c>
      <c r="D69" t="str">
        <f>'Correct Answers'!I19</f>
        <v/>
      </c>
    </row>
    <row r="70" spans="1:4" ht="18" x14ac:dyDescent="0.25">
      <c r="A70" s="1">
        <v>125</v>
      </c>
      <c r="B70">
        <f>'Correct Answers'!H20</f>
        <v>0</v>
      </c>
      <c r="C70" s="159">
        <f>'Answer Blanks'!H20</f>
        <v>0</v>
      </c>
      <c r="D70" t="str">
        <f>'Correct Answers'!I20</f>
        <v/>
      </c>
    </row>
    <row r="71" spans="1:4" ht="18" x14ac:dyDescent="0.25">
      <c r="A71" s="1"/>
      <c r="B71" s="2"/>
    </row>
    <row r="72" spans="1:4" ht="18" x14ac:dyDescent="0.25">
      <c r="A72" s="1" t="s">
        <v>37</v>
      </c>
      <c r="B72" t="s">
        <v>39</v>
      </c>
      <c r="C72" s="2" t="s">
        <v>38</v>
      </c>
    </row>
    <row r="73" spans="1:4" ht="18" x14ac:dyDescent="0.25">
      <c r="A73" s="1">
        <v>1</v>
      </c>
      <c r="B73">
        <v>10</v>
      </c>
      <c r="C73" s="99">
        <f>'Answer Blanks'!L2</f>
        <v>0</v>
      </c>
    </row>
    <row r="74" spans="1:4" ht="18" x14ac:dyDescent="0.25">
      <c r="A74" s="1">
        <v>2</v>
      </c>
      <c r="B74">
        <v>10</v>
      </c>
      <c r="C74" s="99">
        <f>'Answer Blanks'!L3</f>
        <v>0</v>
      </c>
    </row>
    <row r="75" spans="1:4" ht="18" x14ac:dyDescent="0.25">
      <c r="A75" s="1">
        <v>3</v>
      </c>
      <c r="B75">
        <v>4</v>
      </c>
      <c r="C75" s="99">
        <f>'Answer Blanks'!L4</f>
        <v>0</v>
      </c>
    </row>
    <row r="76" spans="1:4" ht="18" x14ac:dyDescent="0.25">
      <c r="A76" s="1">
        <v>4</v>
      </c>
      <c r="B76">
        <v>4</v>
      </c>
      <c r="C76" s="99">
        <f>'Answer Blanks'!L5</f>
        <v>0</v>
      </c>
    </row>
    <row r="77" spans="1:4" ht="18" x14ac:dyDescent="0.25">
      <c r="A77" s="1">
        <v>5</v>
      </c>
      <c r="B77">
        <v>4</v>
      </c>
      <c r="C77" s="99">
        <f>'Answer Blanks'!L6</f>
        <v>0</v>
      </c>
    </row>
    <row r="78" spans="1:4" ht="18" x14ac:dyDescent="0.25">
      <c r="A78" s="1">
        <v>6</v>
      </c>
      <c r="B78">
        <v>3</v>
      </c>
      <c r="C78" s="99">
        <f>'Answer Blanks'!L7</f>
        <v>0</v>
      </c>
    </row>
    <row r="79" spans="1:4" ht="18" x14ac:dyDescent="0.25">
      <c r="A79" s="1">
        <v>7</v>
      </c>
      <c r="B79">
        <v>3</v>
      </c>
      <c r="C79" s="99">
        <f>'Answer Blanks'!L8</f>
        <v>0</v>
      </c>
    </row>
    <row r="80" spans="1:4" ht="18" x14ac:dyDescent="0.25">
      <c r="A80" s="1">
        <v>8</v>
      </c>
      <c r="B80">
        <v>3</v>
      </c>
      <c r="C80" s="99">
        <f>'Answer Blanks'!L9</f>
        <v>0</v>
      </c>
    </row>
    <row r="81" spans="1:3" ht="18" x14ac:dyDescent="0.25">
      <c r="A81" s="1"/>
      <c r="C81" s="99"/>
    </row>
    <row r="82" spans="1:3" ht="18" x14ac:dyDescent="0.25">
      <c r="A82" s="1"/>
      <c r="C82" s="99"/>
    </row>
    <row r="83" spans="1:3" ht="18" x14ac:dyDescent="0.25">
      <c r="A83" s="1"/>
      <c r="C83" s="99"/>
    </row>
    <row r="84" spans="1:3" ht="18" x14ac:dyDescent="0.25">
      <c r="A84" s="1" t="s">
        <v>62</v>
      </c>
      <c r="C84">
        <f>Results!B10/58</f>
        <v>0</v>
      </c>
    </row>
    <row r="85" spans="1:3" ht="18" x14ac:dyDescent="0.25">
      <c r="A85" s="1" t="s">
        <v>63</v>
      </c>
      <c r="C85" s="165">
        <f>Results!E10</f>
        <v>0</v>
      </c>
    </row>
    <row r="86" spans="1:3" ht="18" x14ac:dyDescent="0.25">
      <c r="A86" s="1"/>
      <c r="C86" s="2"/>
    </row>
    <row r="87" spans="1:3" ht="18" x14ac:dyDescent="0.25">
      <c r="A87" s="1" t="s">
        <v>56</v>
      </c>
      <c r="C87" s="156">
        <f ca="1">'Diagnostic Guide'!X5</f>
        <v>0</v>
      </c>
    </row>
    <row r="88" spans="1:3" ht="18" x14ac:dyDescent="0.25">
      <c r="A88" s="1" t="s">
        <v>57</v>
      </c>
      <c r="C88" s="156">
        <f ca="1">'Diagnostic Guide'!X10</f>
        <v>0</v>
      </c>
    </row>
    <row r="89" spans="1:3" ht="18" x14ac:dyDescent="0.25">
      <c r="A89" s="1" t="s">
        <v>58</v>
      </c>
      <c r="C89" s="156">
        <f ca="1">'Diagnostic Guide'!X15</f>
        <v>0</v>
      </c>
    </row>
    <row r="90" spans="1:3" ht="18" x14ac:dyDescent="0.25">
      <c r="A90" s="1" t="s">
        <v>59</v>
      </c>
      <c r="C90" s="156">
        <f ca="1">'Diagnostic Guide'!X20</f>
        <v>0</v>
      </c>
    </row>
    <row r="91" spans="1:3" ht="18" x14ac:dyDescent="0.25">
      <c r="A91" s="1"/>
      <c r="C91" s="2"/>
    </row>
    <row r="92" spans="1:3" ht="15.75" x14ac:dyDescent="0.25">
      <c r="A92" s="157" t="s">
        <v>60</v>
      </c>
      <c r="C92" s="156">
        <f ca="1">'Diagnostic Guide'!X25</f>
        <v>0</v>
      </c>
    </row>
    <row r="93" spans="1:3" ht="18" x14ac:dyDescent="0.25">
      <c r="A93" s="1" t="s">
        <v>40</v>
      </c>
      <c r="C93" s="156">
        <f ca="1">'Diagnostic Guide'!X29</f>
        <v>0</v>
      </c>
    </row>
    <row r="94" spans="1:3" ht="18" x14ac:dyDescent="0.25">
      <c r="A94" s="1" t="s">
        <v>61</v>
      </c>
      <c r="C94" s="156">
        <f>'Diagnostic Guide'!X33</f>
        <v>0</v>
      </c>
    </row>
    <row r="95" spans="1:3" ht="18" x14ac:dyDescent="0.25">
      <c r="A95" s="1" t="s">
        <v>37</v>
      </c>
      <c r="C95" s="156">
        <f>'Diagnostic Guide'!X37</f>
        <v>0</v>
      </c>
    </row>
    <row r="96" spans="1:3" ht="18" x14ac:dyDescent="0.25">
      <c r="A96" s="1"/>
      <c r="B96" s="2"/>
    </row>
    <row r="97" spans="1:2" ht="18" x14ac:dyDescent="0.25">
      <c r="A97" s="1"/>
      <c r="B97" s="2"/>
    </row>
    <row r="98" spans="1:2" ht="18" x14ac:dyDescent="0.25">
      <c r="A98" s="1"/>
      <c r="B98" s="2"/>
    </row>
    <row r="99" spans="1:2" ht="18" x14ac:dyDescent="0.25">
      <c r="A99" s="1"/>
      <c r="B99" s="2"/>
    </row>
    <row r="100" spans="1:2" ht="18" x14ac:dyDescent="0.25">
      <c r="A100" s="1"/>
      <c r="B100" s="2"/>
    </row>
    <row r="101" spans="1:2" ht="18" x14ac:dyDescent="0.25">
      <c r="A101" s="1"/>
      <c r="B101" s="2"/>
    </row>
    <row r="102" spans="1:2" ht="18" x14ac:dyDescent="0.25">
      <c r="A102" s="1"/>
      <c r="B102" s="2"/>
    </row>
    <row r="103" spans="1:2" ht="18" x14ac:dyDescent="0.25">
      <c r="A103" s="1"/>
      <c r="B103" s="2"/>
    </row>
    <row r="104" spans="1:2" ht="18" x14ac:dyDescent="0.25">
      <c r="A104" s="1"/>
      <c r="B104" s="2"/>
    </row>
    <row r="105" spans="1:2" ht="18" x14ac:dyDescent="0.25">
      <c r="A105" s="1"/>
      <c r="B105" s="2"/>
    </row>
    <row r="106" spans="1:2" ht="18" x14ac:dyDescent="0.25">
      <c r="A106" s="1"/>
      <c r="B106" s="2"/>
    </row>
    <row r="107" spans="1:2" ht="18" x14ac:dyDescent="0.25">
      <c r="A107" s="1"/>
      <c r="B107" s="2"/>
    </row>
    <row r="108" spans="1:2" ht="18" x14ac:dyDescent="0.25">
      <c r="A108" s="1"/>
      <c r="B108" s="2"/>
    </row>
    <row r="109" spans="1:2" ht="18" x14ac:dyDescent="0.25">
      <c r="A109" s="1"/>
      <c r="B109" s="2"/>
    </row>
    <row r="110" spans="1:2" ht="18" x14ac:dyDescent="0.25">
      <c r="A110" s="1"/>
      <c r="B110" s="2"/>
    </row>
    <row r="111" spans="1:2" ht="18" x14ac:dyDescent="0.25">
      <c r="A111" s="1"/>
      <c r="B111" s="2"/>
    </row>
    <row r="112" spans="1:2" ht="18" x14ac:dyDescent="0.25">
      <c r="A112" s="1"/>
      <c r="B112" s="2"/>
    </row>
    <row r="113" spans="1:2" ht="18" x14ac:dyDescent="0.25">
      <c r="A113" s="1"/>
      <c r="B113" s="2"/>
    </row>
    <row r="114" spans="1:2" ht="18" x14ac:dyDescent="0.25">
      <c r="A114" s="1"/>
      <c r="B114" s="2"/>
    </row>
    <row r="115" spans="1:2" ht="18" x14ac:dyDescent="0.25">
      <c r="A115" s="1"/>
      <c r="B1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Answer Blanks</vt:lpstr>
      <vt:lpstr>Correct Answers</vt:lpstr>
      <vt:lpstr>Results</vt:lpstr>
      <vt:lpstr>Diagnostic Guide</vt:lpstr>
      <vt:lpstr>Long List</vt:lpstr>
      <vt:lpstr>'Diagnostic Guide'!Print_Area</vt:lpstr>
    </vt:vector>
  </TitlesOfParts>
  <Company>Paca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nelson.dewey</dc:creator>
  <cp:lastModifiedBy>Spak, Jill</cp:lastModifiedBy>
  <cp:lastPrinted>2008-04-21T12:34:12Z</cp:lastPrinted>
  <dcterms:created xsi:type="dcterms:W3CDTF">2008-04-14T20:27:13Z</dcterms:created>
  <dcterms:modified xsi:type="dcterms:W3CDTF">2014-05-08T16:57:58Z</dcterms:modified>
</cp:coreProperties>
</file>